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1 нед" sheetId="2" r:id="rId1"/>
    <sheet name="2 нед" sheetId="1" r:id="rId2"/>
  </sheets>
  <calcPr calcId="125725"/>
</workbook>
</file>

<file path=xl/calcChain.xml><?xml version="1.0" encoding="utf-8"?>
<calcChain xmlns="http://schemas.openxmlformats.org/spreadsheetml/2006/main">
  <c r="M10" i="1"/>
  <c r="L10"/>
  <c r="K10"/>
  <c r="J10"/>
  <c r="G10"/>
  <c r="F10"/>
  <c r="M92"/>
  <c r="L92"/>
  <c r="K92"/>
  <c r="J92"/>
  <c r="G92"/>
  <c r="F92"/>
  <c r="K51" i="2"/>
  <c r="K106"/>
  <c r="D103" l="1"/>
  <c r="E103"/>
  <c r="F103"/>
  <c r="G103"/>
  <c r="H103"/>
  <c r="I103"/>
  <c r="J103"/>
  <c r="K103"/>
  <c r="L103"/>
  <c r="M103"/>
  <c r="D137"/>
  <c r="E137"/>
  <c r="F137"/>
  <c r="G137"/>
  <c r="H137"/>
  <c r="J137"/>
  <c r="L137"/>
  <c r="D129"/>
  <c r="E129"/>
  <c r="F129"/>
  <c r="G129"/>
  <c r="H129"/>
  <c r="I129"/>
  <c r="J129"/>
  <c r="K129"/>
  <c r="L129"/>
  <c r="D118"/>
  <c r="E118"/>
  <c r="F118"/>
  <c r="G118"/>
  <c r="H118"/>
  <c r="I118"/>
  <c r="J118"/>
  <c r="K118"/>
  <c r="L118"/>
  <c r="D108"/>
  <c r="E108"/>
  <c r="F108"/>
  <c r="G108"/>
  <c r="H108"/>
  <c r="I108"/>
  <c r="J108"/>
  <c r="K108"/>
  <c r="L108"/>
  <c r="D100"/>
  <c r="E100"/>
  <c r="F100"/>
  <c r="G100"/>
  <c r="H100"/>
  <c r="I100"/>
  <c r="J100"/>
  <c r="K100"/>
  <c r="L100"/>
  <c r="D90"/>
  <c r="E90"/>
  <c r="F90"/>
  <c r="G90"/>
  <c r="H90"/>
  <c r="I90"/>
  <c r="J90"/>
  <c r="K90"/>
  <c r="L90"/>
  <c r="D80"/>
  <c r="E80"/>
  <c r="F80"/>
  <c r="G80"/>
  <c r="H80"/>
  <c r="I80"/>
  <c r="J80"/>
  <c r="K80"/>
  <c r="L80"/>
  <c r="D75"/>
  <c r="E75"/>
  <c r="F75"/>
  <c r="G75"/>
  <c r="H75"/>
  <c r="I75"/>
  <c r="J75"/>
  <c r="K75"/>
  <c r="L75"/>
  <c r="M75"/>
  <c r="D73"/>
  <c r="E73"/>
  <c r="F73"/>
  <c r="G73"/>
  <c r="H73"/>
  <c r="I73"/>
  <c r="J73"/>
  <c r="K73"/>
  <c r="L73"/>
  <c r="D63"/>
  <c r="E63"/>
  <c r="F63"/>
  <c r="G63"/>
  <c r="H63"/>
  <c r="I63"/>
  <c r="J63"/>
  <c r="K63"/>
  <c r="L63"/>
  <c r="D53"/>
  <c r="E53"/>
  <c r="F53"/>
  <c r="G53"/>
  <c r="H53"/>
  <c r="I53"/>
  <c r="J53"/>
  <c r="K53"/>
  <c r="L53"/>
  <c r="D46"/>
  <c r="E46"/>
  <c r="F46"/>
  <c r="G46"/>
  <c r="H46"/>
  <c r="J46"/>
  <c r="L46"/>
  <c r="D36"/>
  <c r="E36"/>
  <c r="F36"/>
  <c r="G36"/>
  <c r="H36"/>
  <c r="I36"/>
  <c r="J36"/>
  <c r="K36"/>
  <c r="L36"/>
  <c r="D25"/>
  <c r="E25"/>
  <c r="F25"/>
  <c r="G25"/>
  <c r="H25"/>
  <c r="I25"/>
  <c r="J25"/>
  <c r="L25"/>
  <c r="D17"/>
  <c r="E17"/>
  <c r="F17"/>
  <c r="G17"/>
  <c r="H17"/>
  <c r="I17"/>
  <c r="J17"/>
  <c r="K17"/>
  <c r="L17"/>
  <c r="D8"/>
  <c r="E8"/>
  <c r="F8"/>
  <c r="G8"/>
  <c r="H8"/>
  <c r="I8"/>
  <c r="J8"/>
  <c r="K8"/>
  <c r="L8"/>
  <c r="D139" i="1" l="1"/>
  <c r="E139"/>
  <c r="F139"/>
  <c r="G139"/>
  <c r="H139"/>
  <c r="I139"/>
  <c r="J139"/>
  <c r="L139"/>
  <c r="M139" s="1"/>
  <c r="D131"/>
  <c r="E131"/>
  <c r="F131"/>
  <c r="G131"/>
  <c r="H131"/>
  <c r="I131"/>
  <c r="J131"/>
  <c r="K131"/>
  <c r="L131"/>
  <c r="D120"/>
  <c r="E120"/>
  <c r="F120"/>
  <c r="G120"/>
  <c r="H120"/>
  <c r="I120"/>
  <c r="J120"/>
  <c r="K120"/>
  <c r="L120"/>
  <c r="D110"/>
  <c r="E110"/>
  <c r="F110"/>
  <c r="G110"/>
  <c r="H110"/>
  <c r="I110"/>
  <c r="J110"/>
  <c r="K110"/>
  <c r="L110"/>
  <c r="D102"/>
  <c r="E102"/>
  <c r="F102"/>
  <c r="G102"/>
  <c r="H102"/>
  <c r="I102"/>
  <c r="J102"/>
  <c r="K102"/>
  <c r="L102"/>
  <c r="D91"/>
  <c r="E91"/>
  <c r="F91"/>
  <c r="G91"/>
  <c r="H91"/>
  <c r="I91"/>
  <c r="J91"/>
  <c r="K91"/>
  <c r="L91"/>
  <c r="D81"/>
  <c r="E81"/>
  <c r="F81"/>
  <c r="G81"/>
  <c r="H81"/>
  <c r="I81"/>
  <c r="J81"/>
  <c r="L81"/>
  <c r="D74"/>
  <c r="E74"/>
  <c r="F74"/>
  <c r="G74"/>
  <c r="H74"/>
  <c r="I74"/>
  <c r="J74"/>
  <c r="K74"/>
  <c r="L74"/>
  <c r="D65"/>
  <c r="E65"/>
  <c r="F65"/>
  <c r="G65"/>
  <c r="H65"/>
  <c r="I65"/>
  <c r="J65"/>
  <c r="K65"/>
  <c r="L65"/>
  <c r="D55"/>
  <c r="E55"/>
  <c r="F55"/>
  <c r="G55"/>
  <c r="H55"/>
  <c r="I55"/>
  <c r="J55"/>
  <c r="K55"/>
  <c r="L55"/>
  <c r="F49"/>
  <c r="D46"/>
  <c r="E46"/>
  <c r="F46"/>
  <c r="G46"/>
  <c r="H46"/>
  <c r="I46"/>
  <c r="J46"/>
  <c r="K46"/>
  <c r="L46"/>
  <c r="D39"/>
  <c r="E39"/>
  <c r="F39"/>
  <c r="G39"/>
  <c r="H39"/>
  <c r="I39"/>
  <c r="J39"/>
  <c r="K39"/>
  <c r="L39"/>
  <c r="D37"/>
  <c r="E37"/>
  <c r="F37"/>
  <c r="G37"/>
  <c r="H37"/>
  <c r="I37"/>
  <c r="J37"/>
  <c r="K37"/>
  <c r="L37"/>
  <c r="D27"/>
  <c r="E27"/>
  <c r="F27"/>
  <c r="G27"/>
  <c r="H27"/>
  <c r="I27"/>
  <c r="J27"/>
  <c r="L27"/>
  <c r="D22"/>
  <c r="E22"/>
  <c r="F22"/>
  <c r="G22"/>
  <c r="H22"/>
  <c r="I22"/>
  <c r="J22"/>
  <c r="K22"/>
  <c r="L22"/>
  <c r="D20"/>
  <c r="E20"/>
  <c r="F20"/>
  <c r="G20"/>
  <c r="H20"/>
  <c r="I20"/>
  <c r="J20"/>
  <c r="K20"/>
  <c r="L20"/>
  <c r="D11"/>
  <c r="E11"/>
  <c r="F11"/>
  <c r="G11"/>
  <c r="H11"/>
  <c r="I11"/>
  <c r="J11"/>
  <c r="K11"/>
  <c r="L11"/>
  <c r="D9"/>
  <c r="E9"/>
  <c r="F9"/>
  <c r="G9"/>
  <c r="H9"/>
  <c r="I9"/>
  <c r="J9"/>
  <c r="K9"/>
  <c r="L9"/>
  <c r="I56" l="1"/>
  <c r="G28"/>
  <c r="E56"/>
  <c r="K56"/>
  <c r="G56"/>
  <c r="L28"/>
  <c r="H28"/>
  <c r="D28"/>
  <c r="I28"/>
  <c r="E28"/>
  <c r="J28"/>
  <c r="F28"/>
  <c r="L56"/>
  <c r="H56"/>
  <c r="D56"/>
  <c r="J56"/>
  <c r="F56"/>
  <c r="K79"/>
  <c r="K81" s="1"/>
  <c r="M133" i="2" l="1"/>
  <c r="K133"/>
  <c r="K137" s="1"/>
  <c r="I133"/>
  <c r="I137" s="1"/>
  <c r="K137" i="1" l="1"/>
  <c r="K139" s="1"/>
  <c r="M37" i="2"/>
  <c r="L37"/>
  <c r="K37"/>
  <c r="J37"/>
  <c r="G37"/>
  <c r="F37"/>
  <c r="K25"/>
  <c r="M41"/>
  <c r="K41"/>
  <c r="K46" s="1"/>
  <c r="I41"/>
  <c r="I46" s="1"/>
  <c r="M137" l="1"/>
  <c r="M131"/>
  <c r="L131"/>
  <c r="K131"/>
  <c r="J131"/>
  <c r="I131"/>
  <c r="H131"/>
  <c r="G131"/>
  <c r="F131"/>
  <c r="E131"/>
  <c r="D131"/>
  <c r="M129"/>
  <c r="M120"/>
  <c r="L120"/>
  <c r="K120"/>
  <c r="J120"/>
  <c r="I120"/>
  <c r="I138" s="1"/>
  <c r="H120"/>
  <c r="G120"/>
  <c r="F120"/>
  <c r="E120"/>
  <c r="E138" s="1"/>
  <c r="D120"/>
  <c r="M118"/>
  <c r="M108"/>
  <c r="M100"/>
  <c r="M92"/>
  <c r="L92"/>
  <c r="L109" s="1"/>
  <c r="K92"/>
  <c r="K109" s="1"/>
  <c r="J92"/>
  <c r="I92"/>
  <c r="H92"/>
  <c r="H109" s="1"/>
  <c r="G92"/>
  <c r="G109" s="1"/>
  <c r="F92"/>
  <c r="E92"/>
  <c r="D92"/>
  <c r="D109" s="1"/>
  <c r="M90"/>
  <c r="M80"/>
  <c r="M73"/>
  <c r="M65"/>
  <c r="L65"/>
  <c r="L81" s="1"/>
  <c r="K65"/>
  <c r="K81" s="1"/>
  <c r="J65"/>
  <c r="J81" s="1"/>
  <c r="I65"/>
  <c r="I81" s="1"/>
  <c r="H65"/>
  <c r="H81" s="1"/>
  <c r="G65"/>
  <c r="G81" s="1"/>
  <c r="F65"/>
  <c r="F81" s="1"/>
  <c r="E65"/>
  <c r="E81" s="1"/>
  <c r="D65"/>
  <c r="D81" s="1"/>
  <c r="M63"/>
  <c r="M53"/>
  <c r="M48"/>
  <c r="L48"/>
  <c r="K48"/>
  <c r="J48"/>
  <c r="I48"/>
  <c r="H48"/>
  <c r="G48"/>
  <c r="F48"/>
  <c r="E48"/>
  <c r="D48"/>
  <c r="M46"/>
  <c r="I38"/>
  <c r="H38"/>
  <c r="E38"/>
  <c r="D38"/>
  <c r="M38"/>
  <c r="L38"/>
  <c r="L54" s="1"/>
  <c r="K38"/>
  <c r="J38"/>
  <c r="G38"/>
  <c r="F38"/>
  <c r="M36"/>
  <c r="M25"/>
  <c r="M20"/>
  <c r="L20"/>
  <c r="K20"/>
  <c r="J20"/>
  <c r="I20"/>
  <c r="H20"/>
  <c r="G20"/>
  <c r="F20"/>
  <c r="E20"/>
  <c r="D20"/>
  <c r="M17"/>
  <c r="M10"/>
  <c r="L10"/>
  <c r="K10"/>
  <c r="J10"/>
  <c r="I10"/>
  <c r="H10"/>
  <c r="G10"/>
  <c r="G26" s="1"/>
  <c r="F10"/>
  <c r="E10"/>
  <c r="D10"/>
  <c r="M8"/>
  <c r="M131" i="1"/>
  <c r="I122"/>
  <c r="H122"/>
  <c r="E122"/>
  <c r="E140" s="1"/>
  <c r="D122"/>
  <c r="M122"/>
  <c r="L122"/>
  <c r="K122"/>
  <c r="K140" s="1"/>
  <c r="J122"/>
  <c r="G122"/>
  <c r="G140" s="1"/>
  <c r="F122"/>
  <c r="M120"/>
  <c r="M110"/>
  <c r="M102"/>
  <c r="M93"/>
  <c r="L93"/>
  <c r="L111" s="1"/>
  <c r="K93"/>
  <c r="K111" s="1"/>
  <c r="J93"/>
  <c r="J111" s="1"/>
  <c r="I93"/>
  <c r="I111" s="1"/>
  <c r="H93"/>
  <c r="H111" s="1"/>
  <c r="G93"/>
  <c r="G111" s="1"/>
  <c r="F93"/>
  <c r="F111" s="1"/>
  <c r="E93"/>
  <c r="E111" s="1"/>
  <c r="D93"/>
  <c r="D111" s="1"/>
  <c r="M91"/>
  <c r="M81"/>
  <c r="M76"/>
  <c r="L76"/>
  <c r="K76"/>
  <c r="J76"/>
  <c r="I76"/>
  <c r="H76"/>
  <c r="G76"/>
  <c r="F76"/>
  <c r="E76"/>
  <c r="D76"/>
  <c r="M74"/>
  <c r="M67"/>
  <c r="L67"/>
  <c r="K67"/>
  <c r="J67"/>
  <c r="I67"/>
  <c r="H67"/>
  <c r="G67"/>
  <c r="F67"/>
  <c r="E67"/>
  <c r="D67"/>
  <c r="M65"/>
  <c r="M55"/>
  <c r="M46"/>
  <c r="M39"/>
  <c r="M37"/>
  <c r="M27"/>
  <c r="K25"/>
  <c r="K27" s="1"/>
  <c r="K28" s="1"/>
  <c r="M22"/>
  <c r="M20"/>
  <c r="M11"/>
  <c r="M9"/>
  <c r="D82" l="1"/>
  <c r="F82"/>
  <c r="H82"/>
  <c r="J82"/>
  <c r="L82"/>
  <c r="F140"/>
  <c r="J140"/>
  <c r="L140"/>
  <c r="D140"/>
  <c r="H140"/>
  <c r="D138" i="2"/>
  <c r="H138"/>
  <c r="K26"/>
  <c r="D54"/>
  <c r="E82" i="1"/>
  <c r="I82"/>
  <c r="I140"/>
  <c r="H54" i="2"/>
  <c r="E26"/>
  <c r="I26"/>
  <c r="J54"/>
  <c r="F109"/>
  <c r="J109"/>
  <c r="G138"/>
  <c r="K138"/>
  <c r="E54"/>
  <c r="L138"/>
  <c r="D26"/>
  <c r="H26"/>
  <c r="L26"/>
  <c r="I54"/>
  <c r="E109"/>
  <c r="I109"/>
  <c r="F138"/>
  <c r="J138"/>
  <c r="G54"/>
  <c r="F54"/>
  <c r="F26"/>
  <c r="J26"/>
  <c r="K54"/>
  <c r="G82" i="1"/>
  <c r="K82"/>
  <c r="M56"/>
  <c r="M111"/>
  <c r="M54" i="2"/>
  <c r="M109"/>
  <c r="M28" i="1"/>
  <c r="M82"/>
  <c r="M26" i="2"/>
  <c r="M81"/>
  <c r="M138"/>
  <c r="M140" i="1"/>
</calcChain>
</file>

<file path=xl/sharedStrings.xml><?xml version="1.0" encoding="utf-8"?>
<sst xmlns="http://schemas.openxmlformats.org/spreadsheetml/2006/main" count="493" uniqueCount="116">
  <si>
    <t>вторая неделя</t>
  </si>
  <si>
    <t>день недели</t>
  </si>
  <si>
    <t>прием пищи</t>
  </si>
  <si>
    <t>наименование блюда</t>
  </si>
  <si>
    <t>вес блюда</t>
  </si>
  <si>
    <t>пищевые вещества</t>
  </si>
  <si>
    <t>энергетичческая ценность</t>
  </si>
  <si>
    <t>белки</t>
  </si>
  <si>
    <t>жиры</t>
  </si>
  <si>
    <t>углеводы</t>
  </si>
  <si>
    <t>ясли</t>
  </si>
  <si>
    <t>д/с</t>
  </si>
  <si>
    <t xml:space="preserve">П О Н Е Д Е Л Ь Н И К </t>
  </si>
  <si>
    <t>ЗАВТРАК</t>
  </si>
  <si>
    <t>Каша гречневая</t>
  </si>
  <si>
    <t>Батон</t>
  </si>
  <si>
    <t>Масло сливочное</t>
  </si>
  <si>
    <t>ИТОГО завтрак</t>
  </si>
  <si>
    <t>2-ой ЗАВТ РАК</t>
  </si>
  <si>
    <t>ИТОГО второй  завтрак</t>
  </si>
  <si>
    <t>О Б Е Д</t>
  </si>
  <si>
    <t>Борщ со свежей капустой и картофелем вегетарианский</t>
  </si>
  <si>
    <t>Котлета рыбная минтай</t>
  </si>
  <si>
    <t xml:space="preserve">Компот из кураги </t>
  </si>
  <si>
    <t>Салат луковый</t>
  </si>
  <si>
    <t xml:space="preserve">Хлеб пшеничный </t>
  </si>
  <si>
    <t xml:space="preserve">Хлеб дарницкий </t>
  </si>
  <si>
    <t>ИТОГО обед</t>
  </si>
  <si>
    <t>ПОЛДНИК</t>
  </si>
  <si>
    <t>Печенье</t>
  </si>
  <si>
    <t>Кефир без сахара</t>
  </si>
  <si>
    <t>ИТОГО полдник</t>
  </si>
  <si>
    <t>У Ж И Н</t>
  </si>
  <si>
    <t>Соус томатно-молочный</t>
  </si>
  <si>
    <t xml:space="preserve">Чай с сахаром </t>
  </si>
  <si>
    <t>ИТОГО ужин</t>
  </si>
  <si>
    <t>ВСЕГО за день</t>
  </si>
  <si>
    <t>№ рецептуры</t>
  </si>
  <si>
    <t>В Т О Р Н И К</t>
  </si>
  <si>
    <t>Запеканка из творога с манной крупой</t>
  </si>
  <si>
    <t>Сладкий подлив на повидле</t>
  </si>
  <si>
    <t>Какао на молоке</t>
  </si>
  <si>
    <t xml:space="preserve">Жаркое по-домашнему </t>
  </si>
  <si>
    <t xml:space="preserve">Свекла отварная </t>
  </si>
  <si>
    <t>Компот из сухих яблок</t>
  </si>
  <si>
    <t>Кисель на соке</t>
  </si>
  <si>
    <t>Соте из рыбы</t>
  </si>
  <si>
    <t xml:space="preserve">С Р Е Д А </t>
  </si>
  <si>
    <t>Каша пшенная</t>
  </si>
  <si>
    <t xml:space="preserve">Сыр </t>
  </si>
  <si>
    <t>Фрукты свежие –  бананы</t>
  </si>
  <si>
    <t>Суп картофельный с макаронными изделиями на курином бульоне</t>
  </si>
  <si>
    <t xml:space="preserve">Котлета из куры </t>
  </si>
  <si>
    <t xml:space="preserve">Капуста тушёная  </t>
  </si>
  <si>
    <t>Суфле из печени с рисом</t>
  </si>
  <si>
    <t>Морковь тушёная</t>
  </si>
  <si>
    <t>Ч Е Т В Е Р Г</t>
  </si>
  <si>
    <t>Каша манная</t>
  </si>
  <si>
    <t>Борщ на мясо-костном бульоне с томатной пастой</t>
  </si>
  <si>
    <t xml:space="preserve">Сок </t>
  </si>
  <si>
    <t xml:space="preserve">Запеканка из творога с рисом </t>
  </si>
  <si>
    <t xml:space="preserve">Соус молочный сладкий </t>
  </si>
  <si>
    <t>Чай с сахаром и лимоном</t>
  </si>
  <si>
    <t>П Я Т Н И Ц А</t>
  </si>
  <si>
    <t>Каша рисовая</t>
  </si>
  <si>
    <t>Фрукты свежие – яблоки</t>
  </si>
  <si>
    <t xml:space="preserve">Котлета из куры/Кура запеченная с луком и морковью   </t>
  </si>
  <si>
    <t>Картофель отварной с жареным луком</t>
  </si>
  <si>
    <t>первая неделя</t>
  </si>
  <si>
    <t>Каша геркулесовая</t>
  </si>
  <si>
    <t>Омлет натуральный</t>
  </si>
  <si>
    <t>Суп полевой на мясо-костном бульоне</t>
  </si>
  <si>
    <t>Компот из урюка</t>
  </si>
  <si>
    <t>Чеснок свежий</t>
  </si>
  <si>
    <t>Каша ячневая</t>
  </si>
  <si>
    <t>Щи из свежей капусты с картофелем  и томат-пастой на курином бульоне</t>
  </si>
  <si>
    <t>Рис припущенный</t>
  </si>
  <si>
    <t xml:space="preserve">Каша Дружба </t>
  </si>
  <si>
    <t>Суп картофельный с горохом на  мясокостном бульоне</t>
  </si>
  <si>
    <t>Котлеты мясные</t>
  </si>
  <si>
    <t>Пюре картофельное</t>
  </si>
  <si>
    <t>Свекла тушеная с томатной пастой</t>
  </si>
  <si>
    <t>Напиток из шиповника</t>
  </si>
  <si>
    <t>Запеканка из творога с яблоком</t>
  </si>
  <si>
    <t xml:space="preserve">Суп крестьянский на мясокостном бульоне   </t>
  </si>
  <si>
    <t xml:space="preserve">Биточки мясные   </t>
  </si>
  <si>
    <t>Капуста тушеная</t>
  </si>
  <si>
    <t>Компот из сухофруктов</t>
  </si>
  <si>
    <t>Соус томатный</t>
  </si>
  <si>
    <t xml:space="preserve">Суп –пюре из картофеля с гренками на курином бульоне   </t>
  </si>
  <si>
    <t>Тефтели рыбные в молочном соусе (минтай)</t>
  </si>
  <si>
    <t>Кофейный напиток на молоке</t>
  </si>
  <si>
    <t xml:space="preserve">Зеленый горошек консервированный </t>
  </si>
  <si>
    <t>Фрукты свежие – апельсины</t>
  </si>
  <si>
    <t>Компот из изюма</t>
  </si>
  <si>
    <t>Компот из свежих яблок</t>
  </si>
  <si>
    <t>Соус молочный</t>
  </si>
  <si>
    <t xml:space="preserve">Каша пшеничная </t>
  </si>
  <si>
    <t>Уха из минтая с яйцом</t>
  </si>
  <si>
    <t>Гуляш из говядины/котлета</t>
  </si>
  <si>
    <t>Компот из сухих груш</t>
  </si>
  <si>
    <t>Каша гречневая рассыпчатая на м/к бульоне</t>
  </si>
  <si>
    <t>Суп молочный с вермишелью</t>
  </si>
  <si>
    <t>Яйцо вареное</t>
  </si>
  <si>
    <t xml:space="preserve">Запеканка картофельная с овощами </t>
  </si>
  <si>
    <t>Икра кабачковая</t>
  </si>
  <si>
    <t>Картофель отварной с луком</t>
  </si>
  <si>
    <t>Рожки отварные</t>
  </si>
  <si>
    <t>Снежок</t>
  </si>
  <si>
    <t xml:space="preserve">Голубцы ленивые с молочным соусом </t>
  </si>
  <si>
    <t xml:space="preserve">Напиток из сухих груш </t>
  </si>
  <si>
    <t xml:space="preserve">Каша гречневая рассыпчатая </t>
  </si>
  <si>
    <t>Соус томатный с овощами</t>
  </si>
  <si>
    <t>Соус сметанный</t>
  </si>
  <si>
    <t>Подлив на соке</t>
  </si>
  <si>
    <t xml:space="preserve">Суп картофельный с макаронными изделиями на мясокостном бульоне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</si>
</sst>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sz val="9"/>
      <color theme="1"/>
      <name val="Liberation Serif"/>
      <family val="1"/>
      <charset val="204"/>
    </font>
    <font>
      <b/>
      <sz val="8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b/>
      <sz val="6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9"/>
      <color rgb="FF000000"/>
      <name val="Liberation Serif"/>
      <family val="1"/>
      <charset val="204"/>
    </font>
    <font>
      <sz val="8"/>
      <color rgb="FFFF0000"/>
      <name val="Liberation Serif"/>
      <family val="1"/>
      <charset val="204"/>
    </font>
    <font>
      <sz val="8"/>
      <name val="Liberation Serif"/>
      <family val="1"/>
      <charset val="204"/>
    </font>
    <font>
      <b/>
      <sz val="8"/>
      <name val="Liberation Serif"/>
      <family val="1"/>
      <charset val="204"/>
    </font>
    <font>
      <b/>
      <sz val="9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3" borderId="8" xfId="0" applyFont="1" applyFill="1" applyBorder="1"/>
    <xf numFmtId="0" fontId="5" fillId="0" borderId="8" xfId="0" applyNumberFormat="1" applyFont="1" applyBorder="1"/>
    <xf numFmtId="0" fontId="3" fillId="0" borderId="8" xfId="0" applyFont="1" applyBorder="1"/>
    <xf numFmtId="0" fontId="6" fillId="0" borderId="8" xfId="0" applyFont="1" applyBorder="1" applyAlignment="1">
      <alignment wrapText="1"/>
    </xf>
    <xf numFmtId="0" fontId="5" fillId="0" borderId="8" xfId="0" applyFont="1" applyBorder="1" applyAlignment="1"/>
    <xf numFmtId="0" fontId="5" fillId="0" borderId="8" xfId="0" applyFont="1" applyBorder="1" applyAlignment="1">
      <alignment wrapText="1"/>
    </xf>
    <xf numFmtId="0" fontId="5" fillId="0" borderId="2" xfId="0" applyFont="1" applyBorder="1"/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right"/>
    </xf>
    <xf numFmtId="0" fontId="3" fillId="0" borderId="8" xfId="0" applyFont="1" applyBorder="1" applyAlignment="1">
      <alignment textRotation="90" wrapText="1"/>
    </xf>
    <xf numFmtId="0" fontId="5" fillId="0" borderId="8" xfId="0" applyFont="1" applyFill="1" applyBorder="1"/>
    <xf numFmtId="0" fontId="5" fillId="0" borderId="2" xfId="0" applyFont="1" applyBorder="1" applyAlignment="1">
      <alignment wrapText="1"/>
    </xf>
    <xf numFmtId="0" fontId="0" fillId="2" borderId="0" xfId="0" applyFill="1"/>
    <xf numFmtId="0" fontId="3" fillId="3" borderId="8" xfId="0" applyFont="1" applyFill="1" applyBorder="1" applyAlignment="1">
      <alignment textRotation="90" wrapText="1"/>
    </xf>
    <xf numFmtId="0" fontId="8" fillId="0" borderId="0" xfId="0" applyFont="1" applyAlignment="1">
      <alignment wrapText="1"/>
    </xf>
    <xf numFmtId="0" fontId="9" fillId="0" borderId="0" xfId="0" applyFont="1"/>
    <xf numFmtId="0" fontId="5" fillId="0" borderId="8" xfId="0" applyFont="1" applyBorder="1" applyAlignment="1">
      <alignment vertical="top" wrapText="1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textRotation="90" wrapText="1"/>
    </xf>
    <xf numFmtId="0" fontId="5" fillId="3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left"/>
    </xf>
    <xf numFmtId="0" fontId="10" fillId="0" borderId="8" xfId="0" applyFont="1" applyBorder="1"/>
    <xf numFmtId="0" fontId="11" fillId="0" borderId="8" xfId="0" applyFont="1" applyBorder="1"/>
    <xf numFmtId="0" fontId="11" fillId="3" borderId="8" xfId="0" applyFont="1" applyFill="1" applyBorder="1"/>
    <xf numFmtId="0" fontId="11" fillId="3" borderId="8" xfId="0" applyNumberFormat="1" applyFont="1" applyFill="1" applyBorder="1"/>
    <xf numFmtId="0" fontId="3" fillId="4" borderId="8" xfId="0" applyFont="1" applyFill="1" applyBorder="1"/>
    <xf numFmtId="0" fontId="3" fillId="3" borderId="10" xfId="0" applyFont="1" applyFill="1" applyBorder="1" applyAlignment="1">
      <alignment horizontal="center" textRotation="90" wrapText="1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center" textRotation="90" wrapText="1"/>
    </xf>
    <xf numFmtId="0" fontId="3" fillId="3" borderId="8" xfId="0" applyFont="1" applyFill="1" applyBorder="1"/>
    <xf numFmtId="0" fontId="3" fillId="5" borderId="8" xfId="0" applyFont="1" applyFill="1" applyBorder="1"/>
    <xf numFmtId="0" fontId="3" fillId="5" borderId="12" xfId="0" applyFont="1" applyFill="1" applyBorder="1" applyAlignment="1"/>
    <xf numFmtId="0" fontId="3" fillId="5" borderId="8" xfId="0" applyFont="1" applyFill="1" applyBorder="1" applyAlignment="1"/>
    <xf numFmtId="2" fontId="3" fillId="5" borderId="12" xfId="0" applyNumberFormat="1" applyFont="1" applyFill="1" applyBorder="1" applyAlignment="1"/>
    <xf numFmtId="0" fontId="12" fillId="5" borderId="8" xfId="0" applyFont="1" applyFill="1" applyBorder="1"/>
    <xf numFmtId="0" fontId="5" fillId="5" borderId="8" xfId="0" applyFont="1" applyFill="1" applyBorder="1"/>
    <xf numFmtId="0" fontId="11" fillId="5" borderId="8" xfId="0" applyFont="1" applyFill="1" applyBorder="1"/>
    <xf numFmtId="0" fontId="2" fillId="0" borderId="10" xfId="0" applyFont="1" applyBorder="1" applyAlignment="1">
      <alignment horizontal="center" vertical="center" textRotation="90"/>
    </xf>
    <xf numFmtId="0" fontId="10" fillId="0" borderId="8" xfId="0" applyFont="1" applyBorder="1" applyAlignment="1"/>
    <xf numFmtId="0" fontId="12" fillId="4" borderId="8" xfId="0" applyFont="1" applyFill="1" applyBorder="1"/>
    <xf numFmtId="0" fontId="10" fillId="6" borderId="8" xfId="0" applyFont="1" applyFill="1" applyBorder="1"/>
    <xf numFmtId="0" fontId="5" fillId="6" borderId="8" xfId="0" applyFont="1" applyFill="1" applyBorder="1"/>
    <xf numFmtId="0" fontId="5" fillId="6" borderId="8" xfId="0" applyFont="1" applyFill="1" applyBorder="1" applyAlignment="1">
      <alignment wrapText="1"/>
    </xf>
    <xf numFmtId="0" fontId="5" fillId="6" borderId="2" xfId="0" applyFont="1" applyFill="1" applyBorder="1"/>
    <xf numFmtId="0" fontId="5" fillId="6" borderId="8" xfId="0" applyFont="1" applyFill="1" applyBorder="1" applyAlignment="1">
      <alignment horizontal="right"/>
    </xf>
    <xf numFmtId="0" fontId="11" fillId="6" borderId="8" xfId="0" applyFont="1" applyFill="1" applyBorder="1"/>
    <xf numFmtId="0" fontId="5" fillId="6" borderId="8" xfId="0" applyFont="1" applyFill="1" applyBorder="1" applyAlignment="1">
      <alignment vertical="top" wrapText="1"/>
    </xf>
    <xf numFmtId="0" fontId="3" fillId="3" borderId="5" xfId="0" applyFont="1" applyFill="1" applyBorder="1" applyAlignment="1">
      <alignment textRotation="90" wrapText="1"/>
    </xf>
    <xf numFmtId="0" fontId="5" fillId="3" borderId="7" xfId="0" applyFont="1" applyFill="1" applyBorder="1"/>
    <xf numFmtId="0" fontId="0" fillId="0" borderId="0" xfId="0" applyBorder="1"/>
    <xf numFmtId="0" fontId="5" fillId="0" borderId="0" xfId="0" applyFont="1" applyBorder="1"/>
    <xf numFmtId="0" fontId="5" fillId="3" borderId="0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11" fillId="3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textRotation="90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NumberFormat="1" applyFont="1" applyFill="1" applyBorder="1"/>
    <xf numFmtId="0" fontId="3" fillId="0" borderId="0" xfId="0" applyFont="1" applyFill="1" applyBorder="1" applyAlignment="1">
      <alignment textRotation="90" wrapText="1"/>
    </xf>
    <xf numFmtId="0" fontId="12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/>
    <xf numFmtId="2" fontId="3" fillId="0" borderId="0" xfId="0" applyNumberFormat="1" applyFont="1" applyFill="1" applyBorder="1" applyAlignment="1"/>
    <xf numFmtId="0" fontId="11" fillId="6" borderId="8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/>
    <xf numFmtId="0" fontId="12" fillId="4" borderId="0" xfId="0" applyFont="1" applyFill="1" applyBorder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0" fillId="3" borderId="0" xfId="0" applyFill="1" applyBorder="1"/>
    <xf numFmtId="0" fontId="10" fillId="3" borderId="0" xfId="0" applyFont="1" applyFill="1" applyBorder="1"/>
    <xf numFmtId="0" fontId="11" fillId="0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2" xfId="0" applyFont="1" applyBorder="1"/>
    <xf numFmtId="0" fontId="11" fillId="0" borderId="8" xfId="0" applyFont="1" applyBorder="1" applyAlignment="1">
      <alignment vertical="top" wrapText="1"/>
    </xf>
    <xf numFmtId="0" fontId="12" fillId="3" borderId="8" xfId="0" applyFont="1" applyFill="1" applyBorder="1" applyAlignment="1">
      <alignment textRotation="90" wrapText="1"/>
    </xf>
    <xf numFmtId="0" fontId="11" fillId="6" borderId="8" xfId="0" applyFont="1" applyFill="1" applyBorder="1" applyAlignment="1">
      <alignment horizontal="right"/>
    </xf>
    <xf numFmtId="0" fontId="11" fillId="6" borderId="2" xfId="0" applyFont="1" applyFill="1" applyBorder="1"/>
    <xf numFmtId="0" fontId="11" fillId="0" borderId="8" xfId="0" applyFont="1" applyBorder="1" applyAlignment="1"/>
    <xf numFmtId="0" fontId="11" fillId="2" borderId="8" xfId="0" applyFont="1" applyFill="1" applyBorder="1"/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3" fillId="5" borderId="5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0" fontId="13" fillId="0" borderId="12" xfId="0" applyFont="1" applyBorder="1" applyAlignment="1">
      <alignment horizontal="center" vertical="center" textRotation="90"/>
    </xf>
    <xf numFmtId="0" fontId="12" fillId="0" borderId="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textRotation="90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39"/>
  <sheetViews>
    <sheetView workbookViewId="0">
      <selection activeCell="C31" sqref="C31"/>
    </sheetView>
  </sheetViews>
  <sheetFormatPr defaultRowHeight="15"/>
  <cols>
    <col min="3" max="3" width="25" customWidth="1"/>
    <col min="4" max="4" width="6.5703125" customWidth="1"/>
    <col min="19" max="19" width="27.42578125" customWidth="1"/>
  </cols>
  <sheetData>
    <row r="1" spans="1:30" ht="18" customHeight="1">
      <c r="A1" s="108" t="s">
        <v>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Q1" s="156"/>
      <c r="R1" s="156"/>
      <c r="S1" s="152"/>
      <c r="T1" s="152"/>
      <c r="U1" s="152"/>
      <c r="V1" s="152"/>
      <c r="W1" s="152"/>
      <c r="X1" s="152"/>
      <c r="Y1" s="152"/>
      <c r="Z1" s="152"/>
      <c r="AA1" s="152"/>
      <c r="AB1" s="163"/>
      <c r="AC1" s="163"/>
      <c r="AD1" s="157"/>
    </row>
    <row r="2" spans="1:30" ht="15" customHeight="1">
      <c r="A2" s="110" t="s">
        <v>1</v>
      </c>
      <c r="B2" s="113" t="s">
        <v>2</v>
      </c>
      <c r="C2" s="116" t="s">
        <v>3</v>
      </c>
      <c r="D2" s="119" t="s">
        <v>4</v>
      </c>
      <c r="E2" s="120"/>
      <c r="F2" s="123" t="s">
        <v>5</v>
      </c>
      <c r="G2" s="124"/>
      <c r="H2" s="124"/>
      <c r="I2" s="124"/>
      <c r="J2" s="124"/>
      <c r="K2" s="125"/>
      <c r="L2" s="126" t="s">
        <v>6</v>
      </c>
      <c r="M2" s="126"/>
      <c r="N2" s="127" t="s">
        <v>37</v>
      </c>
      <c r="Q2" s="156"/>
      <c r="R2" s="156"/>
      <c r="S2" s="152"/>
      <c r="T2" s="152"/>
      <c r="U2" s="152"/>
      <c r="V2" s="152"/>
      <c r="W2" s="152"/>
      <c r="X2" s="152"/>
      <c r="Y2" s="152"/>
      <c r="Z2" s="152"/>
      <c r="AA2" s="152"/>
      <c r="AB2" s="163"/>
      <c r="AC2" s="163"/>
      <c r="AD2" s="157"/>
    </row>
    <row r="3" spans="1:30">
      <c r="A3" s="111"/>
      <c r="B3" s="114"/>
      <c r="C3" s="117"/>
      <c r="D3" s="121"/>
      <c r="E3" s="122"/>
      <c r="F3" s="123" t="s">
        <v>7</v>
      </c>
      <c r="G3" s="125"/>
      <c r="H3" s="123" t="s">
        <v>8</v>
      </c>
      <c r="I3" s="125"/>
      <c r="J3" s="123" t="s">
        <v>9</v>
      </c>
      <c r="K3" s="125"/>
      <c r="L3" s="126"/>
      <c r="M3" s="126"/>
      <c r="N3" s="128"/>
      <c r="Q3" s="156"/>
      <c r="R3" s="156"/>
      <c r="S3" s="152"/>
      <c r="T3" s="63"/>
      <c r="U3" s="63"/>
      <c r="V3" s="63"/>
      <c r="W3" s="63"/>
      <c r="X3" s="63"/>
      <c r="Y3" s="63"/>
      <c r="Z3" s="63"/>
      <c r="AA3" s="63"/>
      <c r="AB3" s="84"/>
      <c r="AC3" s="84"/>
      <c r="AD3" s="157"/>
    </row>
    <row r="4" spans="1:30" ht="15" customHeight="1">
      <c r="A4" s="112"/>
      <c r="B4" s="115"/>
      <c r="C4" s="118"/>
      <c r="D4" s="1" t="s">
        <v>10</v>
      </c>
      <c r="E4" s="1" t="s">
        <v>11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10</v>
      </c>
      <c r="K4" s="1" t="s">
        <v>11</v>
      </c>
      <c r="L4" s="1" t="s">
        <v>10</v>
      </c>
      <c r="M4" s="1" t="s">
        <v>11</v>
      </c>
      <c r="N4" s="129"/>
      <c r="Q4" s="154"/>
      <c r="R4" s="155"/>
      <c r="S4" s="59"/>
      <c r="T4" s="59"/>
      <c r="U4" s="59"/>
      <c r="V4" s="59"/>
      <c r="W4" s="59"/>
      <c r="X4" s="59"/>
      <c r="Y4" s="59"/>
      <c r="Z4" s="59"/>
      <c r="AA4" s="59"/>
      <c r="AB4" s="61"/>
      <c r="AC4" s="61"/>
      <c r="AD4" s="56"/>
    </row>
    <row r="5" spans="1:30" ht="23.25" customHeight="1">
      <c r="A5" s="136" t="s">
        <v>12</v>
      </c>
      <c r="B5" s="139" t="s">
        <v>13</v>
      </c>
      <c r="C5" s="51" t="s">
        <v>102</v>
      </c>
      <c r="D5" s="51">
        <v>150</v>
      </c>
      <c r="E5" s="51">
        <v>200</v>
      </c>
      <c r="F5" s="51">
        <v>5.2119999999999997</v>
      </c>
      <c r="G5" s="51">
        <v>5.9779999999999998</v>
      </c>
      <c r="H5" s="51">
        <v>5.9749999999999996</v>
      </c>
      <c r="I5" s="51">
        <v>7.4279999999999999</v>
      </c>
      <c r="J5" s="51">
        <v>21.573</v>
      </c>
      <c r="K5" s="51">
        <v>24.766999999999999</v>
      </c>
      <c r="L5" s="51">
        <v>159.61000000000001</v>
      </c>
      <c r="M5" s="51">
        <v>184.58</v>
      </c>
      <c r="N5" s="3"/>
      <c r="Q5" s="154"/>
      <c r="R5" s="155"/>
      <c r="S5" s="69"/>
      <c r="T5" s="59"/>
      <c r="U5" s="59"/>
      <c r="V5" s="59"/>
      <c r="W5" s="59"/>
      <c r="X5" s="59"/>
      <c r="Y5" s="59"/>
      <c r="Z5" s="59"/>
      <c r="AA5" s="59"/>
      <c r="AB5" s="61"/>
      <c r="AC5" s="61"/>
      <c r="AD5" s="56"/>
    </row>
    <row r="6" spans="1:30">
      <c r="A6" s="137"/>
      <c r="B6" s="140"/>
      <c r="C6" s="3" t="s">
        <v>91</v>
      </c>
      <c r="D6" s="3">
        <v>150</v>
      </c>
      <c r="E6" s="3">
        <v>200</v>
      </c>
      <c r="F6" s="3">
        <v>3.51</v>
      </c>
      <c r="G6" s="3">
        <v>4.4779999999999998</v>
      </c>
      <c r="H6" s="3">
        <v>3.8759999999999999</v>
      </c>
      <c r="I6" s="3">
        <v>5.0880000000000001</v>
      </c>
      <c r="J6" s="3">
        <v>13.702</v>
      </c>
      <c r="K6" s="3">
        <v>20.035</v>
      </c>
      <c r="L6" s="3">
        <v>101.01</v>
      </c>
      <c r="M6" s="3">
        <v>138</v>
      </c>
      <c r="N6" s="3"/>
      <c r="Q6" s="154"/>
      <c r="R6" s="155"/>
      <c r="S6" s="59"/>
      <c r="T6" s="59"/>
      <c r="U6" s="59"/>
      <c r="V6" s="59"/>
      <c r="W6" s="59"/>
      <c r="X6" s="59"/>
      <c r="Y6" s="59"/>
      <c r="Z6" s="59"/>
      <c r="AA6" s="59"/>
      <c r="AB6" s="56"/>
      <c r="AC6" s="56"/>
      <c r="AD6" s="56"/>
    </row>
    <row r="7" spans="1:30">
      <c r="A7" s="137"/>
      <c r="B7" s="140"/>
      <c r="C7" s="3" t="s">
        <v>15</v>
      </c>
      <c r="D7" s="3">
        <v>20</v>
      </c>
      <c r="E7" s="3">
        <v>30</v>
      </c>
      <c r="F7" s="3">
        <v>1.5</v>
      </c>
      <c r="G7" s="3">
        <v>2.25</v>
      </c>
      <c r="H7" s="3">
        <v>0.57999999999999996</v>
      </c>
      <c r="I7" s="3">
        <v>0.77</v>
      </c>
      <c r="J7" s="3">
        <v>10.103999999999999</v>
      </c>
      <c r="K7" s="3">
        <v>15.156000000000001</v>
      </c>
      <c r="L7" s="3">
        <v>52.6</v>
      </c>
      <c r="M7" s="3">
        <v>78.900000000000006</v>
      </c>
      <c r="N7" s="3"/>
      <c r="Q7" s="154"/>
      <c r="R7" s="155"/>
      <c r="S7" s="59"/>
      <c r="T7" s="77"/>
      <c r="U7" s="59"/>
      <c r="V7" s="59"/>
      <c r="W7" s="59"/>
      <c r="X7" s="59"/>
      <c r="Y7" s="59"/>
      <c r="Z7" s="59"/>
      <c r="AA7" s="59"/>
      <c r="AB7" s="56"/>
      <c r="AC7" s="56"/>
      <c r="AD7" s="56"/>
    </row>
    <row r="8" spans="1:30">
      <c r="A8" s="137"/>
      <c r="B8" s="134" t="s">
        <v>17</v>
      </c>
      <c r="C8" s="135"/>
      <c r="D8" s="36">
        <f t="shared" ref="D8:M8" si="0">SUM(D5:D7)</f>
        <v>320</v>
      </c>
      <c r="E8" s="36">
        <f t="shared" si="0"/>
        <v>430</v>
      </c>
      <c r="F8" s="36">
        <f t="shared" si="0"/>
        <v>10.222</v>
      </c>
      <c r="G8" s="36">
        <f t="shared" si="0"/>
        <v>12.706</v>
      </c>
      <c r="H8" s="36">
        <f t="shared" si="0"/>
        <v>10.430999999999999</v>
      </c>
      <c r="I8" s="36">
        <f t="shared" si="0"/>
        <v>13.286</v>
      </c>
      <c r="J8" s="36">
        <f t="shared" si="0"/>
        <v>45.378999999999998</v>
      </c>
      <c r="K8" s="36">
        <f t="shared" si="0"/>
        <v>59.957999999999998</v>
      </c>
      <c r="L8" s="36">
        <f t="shared" si="0"/>
        <v>313.22000000000003</v>
      </c>
      <c r="M8" s="36">
        <f t="shared" si="0"/>
        <v>401.48</v>
      </c>
      <c r="N8" s="5"/>
      <c r="Q8" s="154"/>
      <c r="R8" s="155"/>
      <c r="S8" s="59"/>
      <c r="T8" s="59"/>
      <c r="U8" s="59"/>
      <c r="V8" s="59"/>
      <c r="W8" s="59"/>
      <c r="X8" s="59"/>
      <c r="Y8" s="59"/>
      <c r="Z8" s="59"/>
      <c r="AA8" s="59"/>
      <c r="AB8" s="56"/>
      <c r="AC8" s="56"/>
      <c r="AD8" s="56"/>
    </row>
    <row r="9" spans="1:30">
      <c r="A9" s="137"/>
      <c r="B9" s="6" t="s">
        <v>18</v>
      </c>
      <c r="C9" s="2" t="s">
        <v>93</v>
      </c>
      <c r="D9" s="99">
        <v>100</v>
      </c>
      <c r="E9" s="27">
        <v>120</v>
      </c>
      <c r="F9" s="27">
        <v>0.9</v>
      </c>
      <c r="G9" s="27">
        <v>1.08</v>
      </c>
      <c r="H9" s="27">
        <v>0.2</v>
      </c>
      <c r="I9" s="27">
        <v>0.24</v>
      </c>
      <c r="J9" s="27">
        <v>8.1</v>
      </c>
      <c r="K9" s="27">
        <v>9.7200000000000006</v>
      </c>
      <c r="L9" s="27">
        <v>40</v>
      </c>
      <c r="M9" s="27">
        <v>48</v>
      </c>
      <c r="N9" s="2"/>
      <c r="Q9" s="154"/>
      <c r="R9" s="107"/>
      <c r="S9" s="107"/>
      <c r="T9" s="65"/>
      <c r="U9" s="65"/>
      <c r="V9" s="65"/>
      <c r="W9" s="65"/>
      <c r="X9" s="65"/>
      <c r="Y9" s="65"/>
      <c r="Z9" s="65"/>
      <c r="AA9" s="65"/>
      <c r="AB9" s="85"/>
      <c r="AC9" s="85"/>
      <c r="AD9" s="85"/>
    </row>
    <row r="10" spans="1:30">
      <c r="A10" s="137"/>
      <c r="B10" s="134" t="s">
        <v>19</v>
      </c>
      <c r="C10" s="135"/>
      <c r="D10" s="37">
        <f>SUM(D9)</f>
        <v>100</v>
      </c>
      <c r="E10" s="37">
        <f t="shared" ref="E10:M10" si="1">SUM(E9)</f>
        <v>120</v>
      </c>
      <c r="F10" s="37">
        <f t="shared" si="1"/>
        <v>0.9</v>
      </c>
      <c r="G10" s="37">
        <f t="shared" si="1"/>
        <v>1.08</v>
      </c>
      <c r="H10" s="37">
        <f t="shared" si="1"/>
        <v>0.2</v>
      </c>
      <c r="I10" s="37">
        <f t="shared" si="1"/>
        <v>0.24</v>
      </c>
      <c r="J10" s="37">
        <f t="shared" si="1"/>
        <v>8.1</v>
      </c>
      <c r="K10" s="37">
        <f t="shared" si="1"/>
        <v>9.7200000000000006</v>
      </c>
      <c r="L10" s="38">
        <f t="shared" si="1"/>
        <v>40</v>
      </c>
      <c r="M10" s="38">
        <f t="shared" si="1"/>
        <v>48</v>
      </c>
      <c r="N10" s="5"/>
      <c r="Q10" s="154"/>
      <c r="R10" s="66"/>
      <c r="S10" s="59"/>
      <c r="T10" s="67"/>
      <c r="U10" s="59"/>
      <c r="V10" s="59"/>
      <c r="W10" s="59"/>
      <c r="X10" s="59"/>
      <c r="Y10" s="59"/>
      <c r="Z10" s="59"/>
      <c r="AA10" s="59"/>
      <c r="AB10" s="56"/>
      <c r="AC10" s="56"/>
      <c r="AD10" s="56"/>
    </row>
    <row r="11" spans="1:30" ht="19.5" customHeight="1">
      <c r="A11" s="137"/>
      <c r="B11" s="139" t="s">
        <v>20</v>
      </c>
      <c r="C11" s="28" t="s">
        <v>98</v>
      </c>
      <c r="D11" s="28">
        <v>150</v>
      </c>
      <c r="E11" s="28">
        <v>200</v>
      </c>
      <c r="F11" s="28">
        <v>8.0259999999999998</v>
      </c>
      <c r="G11" s="28">
        <v>8.7690000000000001</v>
      </c>
      <c r="H11" s="28">
        <v>4.7859999999999996</v>
      </c>
      <c r="I11" s="28">
        <v>2.75</v>
      </c>
      <c r="J11" s="28">
        <v>5.0505000000000004</v>
      </c>
      <c r="K11" s="28">
        <v>6.0164999999999997</v>
      </c>
      <c r="L11" s="28">
        <v>94.412999999999997</v>
      </c>
      <c r="M11" s="28">
        <v>100.05</v>
      </c>
      <c r="N11" s="2"/>
      <c r="Q11" s="154"/>
      <c r="R11" s="107"/>
      <c r="S11" s="107"/>
      <c r="T11" s="68"/>
      <c r="U11" s="68"/>
      <c r="V11" s="68"/>
      <c r="W11" s="68"/>
      <c r="X11" s="68"/>
      <c r="Y11" s="68"/>
      <c r="Z11" s="68"/>
      <c r="AA11" s="68"/>
      <c r="AB11" s="86"/>
      <c r="AC11" s="86"/>
      <c r="AD11" s="85"/>
    </row>
    <row r="12" spans="1:30" ht="21.75" customHeight="1">
      <c r="A12" s="137"/>
      <c r="B12" s="140"/>
      <c r="C12" s="23" t="s">
        <v>90</v>
      </c>
      <c r="D12" s="3">
        <v>80</v>
      </c>
      <c r="E12" s="3">
        <v>120</v>
      </c>
      <c r="F12" s="3">
        <v>8.3849999999999998</v>
      </c>
      <c r="G12" s="3">
        <v>12.02</v>
      </c>
      <c r="H12" s="3">
        <v>10.701000000000001</v>
      </c>
      <c r="I12" s="3">
        <v>10.526999999999999</v>
      </c>
      <c r="J12" s="3">
        <v>9.3610000000000007</v>
      </c>
      <c r="K12" s="3">
        <v>19.28</v>
      </c>
      <c r="L12" s="28">
        <v>169</v>
      </c>
      <c r="M12" s="28">
        <v>225.3</v>
      </c>
      <c r="N12" s="2"/>
      <c r="Q12" s="154"/>
      <c r="R12" s="155"/>
      <c r="S12" s="69"/>
      <c r="T12" s="59"/>
      <c r="U12" s="59"/>
      <c r="V12" s="59"/>
      <c r="W12" s="59"/>
      <c r="X12" s="59"/>
      <c r="Y12" s="59"/>
      <c r="Z12" s="59"/>
      <c r="AA12" s="59"/>
      <c r="AB12" s="56"/>
      <c r="AC12" s="56"/>
      <c r="AD12" s="56"/>
    </row>
    <row r="13" spans="1:30" ht="13.5" customHeight="1">
      <c r="A13" s="137"/>
      <c r="B13" s="140"/>
      <c r="C13" s="2" t="s">
        <v>80</v>
      </c>
      <c r="D13" s="2">
        <v>100</v>
      </c>
      <c r="E13" s="2">
        <v>100</v>
      </c>
      <c r="F13" s="2">
        <v>2.2200000000000002</v>
      </c>
      <c r="G13" s="2">
        <v>2.2200000000000002</v>
      </c>
      <c r="H13" s="2">
        <v>4.7210000000000001</v>
      </c>
      <c r="I13" s="2">
        <v>4.7210000000000001</v>
      </c>
      <c r="J13" s="2">
        <v>13.302</v>
      </c>
      <c r="K13" s="2">
        <v>13.302</v>
      </c>
      <c r="L13" s="2">
        <v>106.75</v>
      </c>
      <c r="M13" s="2">
        <v>106.75</v>
      </c>
      <c r="N13" s="2"/>
      <c r="Q13" s="154"/>
      <c r="R13" s="155"/>
      <c r="S13" s="69"/>
      <c r="T13" s="59"/>
      <c r="U13" s="59"/>
      <c r="V13" s="59"/>
      <c r="W13" s="59"/>
      <c r="X13" s="59"/>
      <c r="Y13" s="59"/>
      <c r="Z13" s="59"/>
      <c r="AA13" s="59"/>
      <c r="AB13" s="57"/>
      <c r="AC13" s="57"/>
      <c r="AD13" s="57"/>
    </row>
    <row r="14" spans="1:30">
      <c r="A14" s="137"/>
      <c r="B14" s="140"/>
      <c r="C14" s="8" t="s">
        <v>72</v>
      </c>
      <c r="D14" s="2">
        <v>150</v>
      </c>
      <c r="E14" s="2">
        <v>200</v>
      </c>
      <c r="F14" s="2">
        <v>0.1</v>
      </c>
      <c r="G14" s="2">
        <v>0.66</v>
      </c>
      <c r="H14" s="11">
        <v>0</v>
      </c>
      <c r="I14" s="2">
        <v>0</v>
      </c>
      <c r="J14" s="3">
        <v>12.8</v>
      </c>
      <c r="K14" s="3">
        <v>24.495000000000001</v>
      </c>
      <c r="L14" s="2">
        <v>52.6</v>
      </c>
      <c r="M14" s="2">
        <v>97.95</v>
      </c>
      <c r="N14" s="2"/>
      <c r="Q14" s="154"/>
      <c r="R14" s="155"/>
      <c r="S14" s="6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6"/>
    </row>
    <row r="15" spans="1:30">
      <c r="A15" s="137"/>
      <c r="B15" s="140"/>
      <c r="C15" s="2" t="s">
        <v>25</v>
      </c>
      <c r="D15" s="2">
        <v>20</v>
      </c>
      <c r="E15" s="2">
        <v>30</v>
      </c>
      <c r="F15" s="2">
        <v>1.64</v>
      </c>
      <c r="G15" s="2">
        <v>2.46</v>
      </c>
      <c r="H15" s="2">
        <v>0.23200000000000001</v>
      </c>
      <c r="I15" s="2">
        <v>0.34799999999999998</v>
      </c>
      <c r="J15" s="2">
        <v>9.5559999999999992</v>
      </c>
      <c r="K15" s="2">
        <v>14.334</v>
      </c>
      <c r="L15" s="27">
        <v>47.8</v>
      </c>
      <c r="M15" s="27">
        <v>71.7</v>
      </c>
      <c r="N15" s="2"/>
      <c r="Q15" s="154"/>
      <c r="R15" s="155"/>
      <c r="S15" s="78"/>
      <c r="T15" s="72"/>
      <c r="U15" s="59"/>
      <c r="V15" s="59"/>
      <c r="W15" s="59"/>
      <c r="X15" s="59"/>
      <c r="Y15" s="59"/>
      <c r="Z15" s="59"/>
      <c r="AA15" s="59"/>
      <c r="AB15" s="56"/>
      <c r="AC15" s="56"/>
      <c r="AD15" s="56"/>
    </row>
    <row r="16" spans="1:30">
      <c r="A16" s="137"/>
      <c r="B16" s="143"/>
      <c r="C16" s="9" t="s">
        <v>26</v>
      </c>
      <c r="D16" s="2">
        <v>40</v>
      </c>
      <c r="E16" s="2">
        <v>50</v>
      </c>
      <c r="F16" s="2">
        <v>2.8079999999999998</v>
      </c>
      <c r="G16" s="2">
        <v>3.51</v>
      </c>
      <c r="H16" s="2">
        <v>0.436</v>
      </c>
      <c r="I16" s="2">
        <v>0.54500000000000004</v>
      </c>
      <c r="J16" s="2">
        <v>18.52</v>
      </c>
      <c r="K16" s="2">
        <v>23.15</v>
      </c>
      <c r="L16" s="27">
        <v>86.4</v>
      </c>
      <c r="M16" s="27">
        <v>108</v>
      </c>
      <c r="N16" s="2"/>
      <c r="Q16" s="154"/>
      <c r="R16" s="155"/>
      <c r="S16" s="59"/>
      <c r="T16" s="73"/>
      <c r="U16" s="73"/>
      <c r="V16" s="59"/>
      <c r="W16" s="59"/>
      <c r="X16" s="72"/>
      <c r="Y16" s="59"/>
      <c r="Z16" s="59"/>
      <c r="AA16" s="59"/>
      <c r="AB16" s="56"/>
      <c r="AC16" s="56"/>
      <c r="AD16" s="56"/>
    </row>
    <row r="17" spans="1:30">
      <c r="A17" s="137"/>
      <c r="B17" s="134" t="s">
        <v>27</v>
      </c>
      <c r="C17" s="135"/>
      <c r="D17" s="40">
        <f t="shared" ref="D17:M17" si="2">SUM(D11:D16)</f>
        <v>540</v>
      </c>
      <c r="E17" s="40">
        <f t="shared" si="2"/>
        <v>700</v>
      </c>
      <c r="F17" s="40">
        <f t="shared" si="2"/>
        <v>23.179000000000002</v>
      </c>
      <c r="G17" s="40">
        <f t="shared" si="2"/>
        <v>29.639000000000003</v>
      </c>
      <c r="H17" s="40">
        <f t="shared" si="2"/>
        <v>20.875999999999998</v>
      </c>
      <c r="I17" s="40">
        <f t="shared" si="2"/>
        <v>18.890999999999998</v>
      </c>
      <c r="J17" s="40">
        <f t="shared" si="2"/>
        <v>68.589500000000001</v>
      </c>
      <c r="K17" s="40">
        <f t="shared" si="2"/>
        <v>100.57750000000001</v>
      </c>
      <c r="L17" s="40">
        <f t="shared" si="2"/>
        <v>556.96300000000008</v>
      </c>
      <c r="M17" s="40">
        <f t="shared" si="2"/>
        <v>709.75000000000011</v>
      </c>
      <c r="N17" s="5"/>
      <c r="Q17" s="154"/>
      <c r="R17" s="155"/>
      <c r="S17" s="59"/>
      <c r="T17" s="59"/>
      <c r="U17" s="59"/>
      <c r="V17" s="59"/>
      <c r="W17" s="59"/>
      <c r="X17" s="59"/>
      <c r="Y17" s="59"/>
      <c r="Z17" s="59"/>
      <c r="AA17" s="59"/>
      <c r="AB17" s="56"/>
      <c r="AC17" s="56"/>
      <c r="AD17" s="56"/>
    </row>
    <row r="18" spans="1:30" ht="14.25" customHeight="1">
      <c r="A18" s="137"/>
      <c r="B18" s="158" t="s">
        <v>28</v>
      </c>
      <c r="C18" s="3" t="s">
        <v>30</v>
      </c>
      <c r="D18" s="3">
        <v>150</v>
      </c>
      <c r="E18" s="3">
        <v>200</v>
      </c>
      <c r="F18" s="3">
        <v>4.5</v>
      </c>
      <c r="G18" s="3">
        <v>6</v>
      </c>
      <c r="H18" s="3">
        <v>3.75</v>
      </c>
      <c r="I18" s="3">
        <v>5</v>
      </c>
      <c r="J18" s="3">
        <v>6</v>
      </c>
      <c r="K18" s="3">
        <v>8</v>
      </c>
      <c r="L18" s="28">
        <v>76.5</v>
      </c>
      <c r="M18" s="28">
        <v>102</v>
      </c>
      <c r="N18" s="5"/>
      <c r="Q18" s="154"/>
      <c r="R18" s="155"/>
      <c r="S18" s="59"/>
      <c r="T18" s="59"/>
      <c r="U18" s="59"/>
      <c r="V18" s="59"/>
      <c r="W18" s="59"/>
      <c r="X18" s="59"/>
      <c r="Y18" s="59"/>
      <c r="Z18" s="59"/>
      <c r="AA18" s="59"/>
      <c r="AB18" s="56"/>
      <c r="AC18" s="56"/>
      <c r="AD18" s="56"/>
    </row>
    <row r="19" spans="1:30" hidden="1">
      <c r="A19" s="137"/>
      <c r="B19" s="159"/>
      <c r="C19" s="2"/>
      <c r="D19" s="41"/>
      <c r="E19" s="41"/>
      <c r="F19" s="41"/>
      <c r="G19" s="41"/>
      <c r="H19" s="41"/>
      <c r="I19" s="41"/>
      <c r="J19" s="41"/>
      <c r="K19" s="41"/>
      <c r="L19" s="42"/>
      <c r="M19" s="42"/>
      <c r="N19" s="2"/>
      <c r="Q19" s="154"/>
      <c r="R19" s="107"/>
      <c r="S19" s="107"/>
      <c r="T19" s="65"/>
      <c r="U19" s="65"/>
      <c r="V19" s="65"/>
      <c r="W19" s="65"/>
      <c r="X19" s="65"/>
      <c r="Y19" s="65"/>
      <c r="Z19" s="65"/>
      <c r="AA19" s="65"/>
      <c r="AB19" s="85"/>
      <c r="AC19" s="85"/>
      <c r="AD19" s="85"/>
    </row>
    <row r="20" spans="1:30">
      <c r="A20" s="137"/>
      <c r="B20" s="134" t="s">
        <v>31</v>
      </c>
      <c r="C20" s="135"/>
      <c r="D20" s="36">
        <f>SUM(D18:D19)</f>
        <v>150</v>
      </c>
      <c r="E20" s="36">
        <f t="shared" ref="E20:M20" si="3">SUM(E18:E19)</f>
        <v>200</v>
      </c>
      <c r="F20" s="36">
        <f t="shared" si="3"/>
        <v>4.5</v>
      </c>
      <c r="G20" s="36">
        <f t="shared" si="3"/>
        <v>6</v>
      </c>
      <c r="H20" s="36">
        <f t="shared" si="3"/>
        <v>3.75</v>
      </c>
      <c r="I20" s="36">
        <f t="shared" si="3"/>
        <v>5</v>
      </c>
      <c r="J20" s="36">
        <f t="shared" si="3"/>
        <v>6</v>
      </c>
      <c r="K20" s="36">
        <f t="shared" si="3"/>
        <v>8</v>
      </c>
      <c r="L20" s="40">
        <f t="shared" si="3"/>
        <v>76.5</v>
      </c>
      <c r="M20" s="40">
        <f t="shared" si="3"/>
        <v>102</v>
      </c>
      <c r="N20" s="5"/>
      <c r="Q20" s="154"/>
      <c r="R20" s="75"/>
      <c r="S20" s="59"/>
      <c r="T20" s="59"/>
      <c r="U20" s="59"/>
      <c r="V20" s="59"/>
      <c r="W20" s="59"/>
      <c r="X20" s="59"/>
      <c r="Y20" s="59"/>
      <c r="Z20" s="59"/>
      <c r="AA20" s="59"/>
      <c r="AB20" s="56"/>
      <c r="AC20" s="56"/>
      <c r="AD20" s="56"/>
    </row>
    <row r="21" spans="1:30" ht="22.5" customHeight="1">
      <c r="A21" s="137"/>
      <c r="B21" s="144" t="s">
        <v>32</v>
      </c>
      <c r="C21" s="10" t="s">
        <v>39</v>
      </c>
      <c r="D21" s="2">
        <v>110</v>
      </c>
      <c r="E21" s="2">
        <v>130</v>
      </c>
      <c r="F21" s="2">
        <v>13.523999999999999</v>
      </c>
      <c r="G21" s="2">
        <v>17.059999999999999</v>
      </c>
      <c r="H21" s="2">
        <v>19.538</v>
      </c>
      <c r="I21" s="2">
        <v>23.547999999999998</v>
      </c>
      <c r="J21" s="3">
        <v>17.884</v>
      </c>
      <c r="K21" s="3">
        <v>23.845300000000002</v>
      </c>
      <c r="L21" s="2">
        <v>298.77999999999997</v>
      </c>
      <c r="M21" s="2">
        <v>320.04000000000002</v>
      </c>
      <c r="N21" s="2"/>
      <c r="Q21" s="154"/>
      <c r="R21" s="107"/>
      <c r="S21" s="107"/>
      <c r="T21" s="65"/>
      <c r="U21" s="65"/>
      <c r="V21" s="65"/>
      <c r="W21" s="65"/>
      <c r="X21" s="65"/>
      <c r="Y21" s="65"/>
      <c r="Z21" s="65"/>
      <c r="AA21" s="65"/>
      <c r="AB21" s="85"/>
      <c r="AC21" s="85"/>
      <c r="AD21" s="85"/>
    </row>
    <row r="22" spans="1:30" ht="15" customHeight="1">
      <c r="A22" s="137"/>
      <c r="B22" s="145"/>
      <c r="C22" s="51" t="s">
        <v>114</v>
      </c>
      <c r="D22" s="47">
        <v>50</v>
      </c>
      <c r="E22" s="47">
        <v>50</v>
      </c>
      <c r="F22" s="47">
        <v>2E-3</v>
      </c>
      <c r="G22" s="47">
        <v>2E-3</v>
      </c>
      <c r="H22" s="47">
        <v>0</v>
      </c>
      <c r="I22" s="47">
        <v>0</v>
      </c>
      <c r="J22" s="47">
        <v>6.5540000000000003</v>
      </c>
      <c r="K22" s="47">
        <v>6.5540000000000003</v>
      </c>
      <c r="L22" s="47">
        <v>25.21</v>
      </c>
      <c r="M22" s="47">
        <v>25.21</v>
      </c>
      <c r="N22" s="2"/>
      <c r="Q22" s="154"/>
      <c r="R22" s="106"/>
      <c r="S22" s="59"/>
      <c r="T22" s="59"/>
      <c r="U22" s="59"/>
      <c r="V22" s="59"/>
      <c r="W22" s="59"/>
      <c r="X22" s="59"/>
      <c r="Y22" s="59"/>
      <c r="Z22" s="59"/>
      <c r="AA22" s="59"/>
      <c r="AB22" s="56"/>
      <c r="AC22" s="56"/>
      <c r="AD22" s="56"/>
    </row>
    <row r="23" spans="1:30">
      <c r="A23" s="137"/>
      <c r="B23" s="145"/>
      <c r="C23" s="9" t="s">
        <v>62</v>
      </c>
      <c r="D23" s="2">
        <v>150</v>
      </c>
      <c r="E23" s="2">
        <v>200</v>
      </c>
      <c r="F23" s="2">
        <v>0.19</v>
      </c>
      <c r="G23" s="2">
        <v>0.21</v>
      </c>
      <c r="H23" s="2">
        <v>3.3000000000000002E-2</v>
      </c>
      <c r="I23" s="2">
        <v>3.1E-2</v>
      </c>
      <c r="J23" s="2">
        <v>10.3</v>
      </c>
      <c r="K23" s="2">
        <v>18.288</v>
      </c>
      <c r="L23" s="2">
        <v>44.43</v>
      </c>
      <c r="M23" s="2">
        <v>63.536000000000001</v>
      </c>
      <c r="N23" s="2"/>
      <c r="Q23" s="154"/>
      <c r="R23" s="106"/>
      <c r="S23" s="59"/>
      <c r="T23" s="59"/>
      <c r="U23" s="59"/>
      <c r="V23" s="59"/>
      <c r="W23" s="59"/>
      <c r="X23" s="59"/>
      <c r="Y23" s="59"/>
      <c r="Z23" s="59"/>
      <c r="AA23" s="59"/>
      <c r="AB23" s="56"/>
      <c r="AC23" s="56"/>
      <c r="AD23" s="56"/>
    </row>
    <row r="24" spans="1:30">
      <c r="A24" s="137"/>
      <c r="B24" s="146"/>
      <c r="C24" s="2" t="s">
        <v>25</v>
      </c>
      <c r="D24" s="2">
        <v>20</v>
      </c>
      <c r="E24" s="2">
        <v>20</v>
      </c>
      <c r="F24" s="2">
        <v>1.64</v>
      </c>
      <c r="G24" s="2">
        <v>1.64</v>
      </c>
      <c r="H24" s="2">
        <v>0.23200000000000001</v>
      </c>
      <c r="I24" s="2">
        <v>0.23200000000000001</v>
      </c>
      <c r="J24" s="2">
        <v>9.5559999999999992</v>
      </c>
      <c r="K24" s="2">
        <v>9.5559999999999992</v>
      </c>
      <c r="L24" s="27">
        <v>47.8</v>
      </c>
      <c r="M24" s="27">
        <v>47.8</v>
      </c>
      <c r="N24" s="2"/>
      <c r="Q24" s="154"/>
      <c r="R24" s="106"/>
      <c r="S24" s="59"/>
      <c r="T24" s="59"/>
      <c r="U24" s="59"/>
      <c r="V24" s="59"/>
      <c r="W24" s="59"/>
      <c r="X24" s="59"/>
      <c r="Y24" s="59"/>
      <c r="Z24" s="59"/>
      <c r="AA24" s="59"/>
      <c r="AB24" s="56"/>
      <c r="AC24" s="56"/>
      <c r="AD24" s="56"/>
    </row>
    <row r="25" spans="1:30">
      <c r="A25" s="137"/>
      <c r="B25" s="134" t="s">
        <v>35</v>
      </c>
      <c r="C25" s="135"/>
      <c r="D25" s="40">
        <f t="shared" ref="D25:M25" si="4">SUM(D21:D24)</f>
        <v>330</v>
      </c>
      <c r="E25" s="40">
        <f t="shared" si="4"/>
        <v>400</v>
      </c>
      <c r="F25" s="40">
        <f t="shared" si="4"/>
        <v>15.356</v>
      </c>
      <c r="G25" s="40">
        <f t="shared" si="4"/>
        <v>18.911999999999999</v>
      </c>
      <c r="H25" s="40">
        <f t="shared" si="4"/>
        <v>19.803000000000001</v>
      </c>
      <c r="I25" s="40">
        <f t="shared" si="4"/>
        <v>23.810999999999996</v>
      </c>
      <c r="J25" s="40">
        <f t="shared" si="4"/>
        <v>44.293999999999997</v>
      </c>
      <c r="K25" s="40">
        <f t="shared" si="4"/>
        <v>58.243300000000005</v>
      </c>
      <c r="L25" s="40">
        <f t="shared" si="4"/>
        <v>416.21999999999997</v>
      </c>
      <c r="M25" s="40">
        <f t="shared" si="4"/>
        <v>456.58600000000001</v>
      </c>
      <c r="N25" s="5"/>
      <c r="Q25" s="154"/>
      <c r="R25" s="106"/>
      <c r="S25" s="59"/>
      <c r="T25" s="59"/>
      <c r="U25" s="59"/>
      <c r="V25" s="59"/>
      <c r="W25" s="59"/>
      <c r="X25" s="59"/>
      <c r="Y25" s="59"/>
      <c r="Z25" s="59"/>
      <c r="AA25" s="59"/>
      <c r="AB25" s="56"/>
      <c r="AC25" s="56"/>
      <c r="AD25" s="56"/>
    </row>
    <row r="26" spans="1:30">
      <c r="A26" s="138"/>
      <c r="B26" s="134" t="s">
        <v>36</v>
      </c>
      <c r="C26" s="135"/>
      <c r="D26" s="45">
        <f t="shared" ref="D26:M26" si="5">D8+D10+D17+D20+D25</f>
        <v>1440</v>
      </c>
      <c r="E26" s="45">
        <f t="shared" si="5"/>
        <v>1850</v>
      </c>
      <c r="F26" s="45">
        <f t="shared" si="5"/>
        <v>54.157000000000004</v>
      </c>
      <c r="G26" s="45">
        <f t="shared" si="5"/>
        <v>68.337000000000003</v>
      </c>
      <c r="H26" s="45">
        <f t="shared" si="5"/>
        <v>55.06</v>
      </c>
      <c r="I26" s="45">
        <f t="shared" si="5"/>
        <v>61.227999999999994</v>
      </c>
      <c r="J26" s="45">
        <f t="shared" si="5"/>
        <v>172.36250000000001</v>
      </c>
      <c r="K26" s="45">
        <f t="shared" si="5"/>
        <v>236.49880000000002</v>
      </c>
      <c r="L26" s="45">
        <f t="shared" si="5"/>
        <v>1402.903</v>
      </c>
      <c r="M26" s="45">
        <f t="shared" si="5"/>
        <v>1717.816</v>
      </c>
      <c r="N26" s="5"/>
      <c r="Q26" s="154"/>
      <c r="R26" s="107"/>
      <c r="S26" s="107"/>
      <c r="T26" s="65"/>
      <c r="U26" s="65"/>
      <c r="V26" s="65"/>
      <c r="W26" s="65"/>
      <c r="X26" s="65"/>
      <c r="Y26" s="65"/>
      <c r="Z26" s="65"/>
      <c r="AA26" s="65"/>
      <c r="AB26" s="85"/>
      <c r="AC26" s="85"/>
      <c r="AD26" s="85"/>
    </row>
    <row r="27" spans="1:30">
      <c r="Q27" s="154"/>
      <c r="R27" s="107"/>
      <c r="S27" s="107"/>
      <c r="T27" s="65"/>
      <c r="U27" s="65"/>
      <c r="V27" s="65"/>
      <c r="W27" s="65"/>
      <c r="X27" s="65"/>
      <c r="Y27" s="65"/>
      <c r="Z27" s="65"/>
      <c r="AA27" s="65"/>
      <c r="AB27" s="87"/>
      <c r="AC27" s="87"/>
      <c r="AD27" s="85"/>
    </row>
    <row r="28" spans="1:30">
      <c r="A28" s="110" t="s">
        <v>1</v>
      </c>
      <c r="B28" s="113" t="s">
        <v>2</v>
      </c>
      <c r="C28" s="116" t="s">
        <v>3</v>
      </c>
      <c r="D28" s="119" t="s">
        <v>4</v>
      </c>
      <c r="E28" s="120"/>
      <c r="F28" s="123" t="s">
        <v>5</v>
      </c>
      <c r="G28" s="124"/>
      <c r="H28" s="124"/>
      <c r="I28" s="124"/>
      <c r="J28" s="124"/>
      <c r="K28" s="125"/>
      <c r="L28" s="130" t="s">
        <v>6</v>
      </c>
      <c r="M28" s="131"/>
      <c r="N28" s="127" t="s">
        <v>37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55"/>
      <c r="AC28" s="55"/>
      <c r="AD28" s="55"/>
    </row>
    <row r="29" spans="1:30">
      <c r="A29" s="111"/>
      <c r="B29" s="114"/>
      <c r="C29" s="117"/>
      <c r="D29" s="121"/>
      <c r="E29" s="122"/>
      <c r="F29" s="123" t="s">
        <v>7</v>
      </c>
      <c r="G29" s="125"/>
      <c r="H29" s="123" t="s">
        <v>8</v>
      </c>
      <c r="I29" s="125"/>
      <c r="J29" s="123" t="s">
        <v>9</v>
      </c>
      <c r="K29" s="125"/>
      <c r="L29" s="132"/>
      <c r="M29" s="133"/>
      <c r="N29" s="128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55"/>
      <c r="AC29" s="55"/>
      <c r="AD29" s="55"/>
    </row>
    <row r="30" spans="1:30">
      <c r="A30" s="112"/>
      <c r="B30" s="115"/>
      <c r="C30" s="118"/>
      <c r="D30" s="1" t="s">
        <v>10</v>
      </c>
      <c r="E30" s="1" t="s">
        <v>11</v>
      </c>
      <c r="F30" s="1" t="s">
        <v>10</v>
      </c>
      <c r="G30" s="1" t="s">
        <v>11</v>
      </c>
      <c r="H30" s="1" t="s">
        <v>10</v>
      </c>
      <c r="I30" s="1" t="s">
        <v>11</v>
      </c>
      <c r="J30" s="1" t="s">
        <v>10</v>
      </c>
      <c r="K30" s="1" t="s">
        <v>11</v>
      </c>
      <c r="L30" s="1" t="s">
        <v>10</v>
      </c>
      <c r="M30" s="1" t="s">
        <v>11</v>
      </c>
      <c r="N30" s="129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55"/>
      <c r="AC30" s="55"/>
    </row>
    <row r="31" spans="1:30">
      <c r="A31" s="136" t="s">
        <v>38</v>
      </c>
      <c r="B31" s="139" t="s">
        <v>13</v>
      </c>
      <c r="C31" s="3" t="s">
        <v>70</v>
      </c>
      <c r="D31" s="3">
        <v>140</v>
      </c>
      <c r="E31" s="3">
        <v>140</v>
      </c>
      <c r="F31" s="3">
        <v>9.9250000000000007</v>
      </c>
      <c r="G31" s="3">
        <v>9.9250000000000007</v>
      </c>
      <c r="H31" s="3">
        <v>10.039999999999999</v>
      </c>
      <c r="I31" s="3">
        <v>10.039999999999999</v>
      </c>
      <c r="J31" s="3">
        <v>5.7370000000000001</v>
      </c>
      <c r="K31" s="3">
        <v>5.7370000000000001</v>
      </c>
      <c r="L31" s="28">
        <v>153.80000000000001</v>
      </c>
      <c r="M31" s="28">
        <v>153.80000000000001</v>
      </c>
      <c r="N31" s="2"/>
      <c r="Q31" s="62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5"/>
    </row>
    <row r="32" spans="1:30" ht="22.5">
      <c r="A32" s="137"/>
      <c r="B32" s="140"/>
      <c r="C32" s="14" t="s">
        <v>92</v>
      </c>
      <c r="D32" s="2">
        <v>50</v>
      </c>
      <c r="E32" s="2">
        <v>50</v>
      </c>
      <c r="F32" s="2">
        <v>1.47</v>
      </c>
      <c r="G32" s="2">
        <v>1.47</v>
      </c>
      <c r="H32" s="3">
        <v>9.4E-2</v>
      </c>
      <c r="I32" s="3">
        <v>9.4E-2</v>
      </c>
      <c r="J32" s="3">
        <v>2.96</v>
      </c>
      <c r="K32" s="3">
        <v>2.96</v>
      </c>
      <c r="L32" s="28">
        <v>18.600000000000001</v>
      </c>
      <c r="M32" s="28">
        <v>18.600000000000001</v>
      </c>
      <c r="N32" s="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55"/>
      <c r="AC32" s="55"/>
    </row>
    <row r="33" spans="1:30">
      <c r="A33" s="137"/>
      <c r="B33" s="140"/>
      <c r="C33" s="2" t="s">
        <v>41</v>
      </c>
      <c r="D33" s="2">
        <v>150</v>
      </c>
      <c r="E33" s="2">
        <v>200</v>
      </c>
      <c r="F33" s="2">
        <v>3.6019999999999999</v>
      </c>
      <c r="G33" s="2">
        <v>4.4039999999999999</v>
      </c>
      <c r="H33" s="2">
        <v>4.0149999999999997</v>
      </c>
      <c r="I33" s="2">
        <v>4.83</v>
      </c>
      <c r="J33" s="2">
        <v>5.9189999999999996</v>
      </c>
      <c r="K33" s="2">
        <v>50.112000000000002</v>
      </c>
      <c r="L33" s="2">
        <v>73.099999999999994</v>
      </c>
      <c r="M33" s="2">
        <v>137.41999999999999</v>
      </c>
      <c r="N33" s="2"/>
      <c r="Q33" s="156"/>
      <c r="R33" s="156"/>
      <c r="S33" s="152"/>
      <c r="T33" s="152"/>
      <c r="U33" s="152"/>
      <c r="V33" s="152"/>
      <c r="W33" s="152"/>
      <c r="X33" s="152"/>
      <c r="Y33" s="152"/>
      <c r="Z33" s="152"/>
      <c r="AA33" s="152"/>
      <c r="AB33" s="153"/>
      <c r="AC33" s="153"/>
      <c r="AD33" s="105"/>
    </row>
    <row r="34" spans="1:30">
      <c r="A34" s="137"/>
      <c r="B34" s="140"/>
      <c r="C34" s="2" t="s">
        <v>49</v>
      </c>
      <c r="D34" s="4">
        <v>16</v>
      </c>
      <c r="E34" s="2">
        <v>21</v>
      </c>
      <c r="F34" s="2">
        <v>3.9</v>
      </c>
      <c r="G34" s="2">
        <v>5.1100000000000003</v>
      </c>
      <c r="H34" s="2">
        <v>4.0199999999999996</v>
      </c>
      <c r="I34" s="2">
        <v>5.27</v>
      </c>
      <c r="J34" s="2">
        <v>0.3</v>
      </c>
      <c r="K34" s="2">
        <v>0.39300000000000002</v>
      </c>
      <c r="L34" s="2">
        <v>52.8</v>
      </c>
      <c r="M34" s="2">
        <v>69.3</v>
      </c>
      <c r="N34" s="2"/>
      <c r="Q34" s="156"/>
      <c r="R34" s="156"/>
      <c r="S34" s="152"/>
      <c r="T34" s="152"/>
      <c r="U34" s="152"/>
      <c r="V34" s="152"/>
      <c r="W34" s="152"/>
      <c r="X34" s="152"/>
      <c r="Y34" s="152"/>
      <c r="Z34" s="152"/>
      <c r="AA34" s="152"/>
      <c r="AB34" s="153"/>
      <c r="AC34" s="153"/>
      <c r="AD34" s="105"/>
    </row>
    <row r="35" spans="1:30">
      <c r="A35" s="137"/>
      <c r="B35" s="140"/>
      <c r="C35" s="2" t="s">
        <v>15</v>
      </c>
      <c r="D35" s="2">
        <v>20</v>
      </c>
      <c r="E35" s="2">
        <v>30</v>
      </c>
      <c r="F35" s="2">
        <v>1.5</v>
      </c>
      <c r="G35" s="2">
        <v>2.25</v>
      </c>
      <c r="H35" s="2">
        <v>0.57999999999999996</v>
      </c>
      <c r="I35" s="2">
        <v>0.77</v>
      </c>
      <c r="J35" s="2">
        <v>10.103999999999999</v>
      </c>
      <c r="K35" s="2">
        <v>15.156000000000001</v>
      </c>
      <c r="L35" s="2">
        <v>52.6</v>
      </c>
      <c r="M35" s="2">
        <v>78.900000000000006</v>
      </c>
      <c r="N35" s="2"/>
      <c r="Q35" s="156"/>
      <c r="R35" s="156"/>
      <c r="S35" s="15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105"/>
    </row>
    <row r="36" spans="1:30">
      <c r="A36" s="137"/>
      <c r="B36" s="134" t="s">
        <v>17</v>
      </c>
      <c r="C36" s="135"/>
      <c r="D36" s="36">
        <f t="shared" ref="D36:M36" si="6">SUM(D31:D35)</f>
        <v>376</v>
      </c>
      <c r="E36" s="36">
        <f t="shared" si="6"/>
        <v>441</v>
      </c>
      <c r="F36" s="36">
        <f t="shared" si="6"/>
        <v>20.397000000000002</v>
      </c>
      <c r="G36" s="36">
        <f t="shared" si="6"/>
        <v>23.159000000000002</v>
      </c>
      <c r="H36" s="36">
        <f t="shared" si="6"/>
        <v>18.748999999999995</v>
      </c>
      <c r="I36" s="36">
        <f t="shared" si="6"/>
        <v>21.003999999999998</v>
      </c>
      <c r="J36" s="36">
        <f t="shared" si="6"/>
        <v>25.02</v>
      </c>
      <c r="K36" s="36">
        <f t="shared" si="6"/>
        <v>74.358000000000004</v>
      </c>
      <c r="L36" s="36">
        <f t="shared" si="6"/>
        <v>350.90000000000003</v>
      </c>
      <c r="M36" s="36">
        <f t="shared" si="6"/>
        <v>458.02</v>
      </c>
      <c r="N36" s="5"/>
      <c r="Q36" s="154"/>
      <c r="R36" s="155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59"/>
    </row>
    <row r="37" spans="1:30">
      <c r="A37" s="137"/>
      <c r="B37" s="6" t="s">
        <v>18</v>
      </c>
      <c r="C37" s="2" t="s">
        <v>65</v>
      </c>
      <c r="D37" s="7">
        <v>108</v>
      </c>
      <c r="E37" s="2">
        <v>114</v>
      </c>
      <c r="F37" s="2">
        <f>0.4*108/100</f>
        <v>0.43200000000000005</v>
      </c>
      <c r="G37" s="2">
        <f>0.4*114/100</f>
        <v>0.45600000000000002</v>
      </c>
      <c r="H37" s="2">
        <v>0.43200000000000005</v>
      </c>
      <c r="I37" s="2">
        <v>0.45600000000000002</v>
      </c>
      <c r="J37" s="2">
        <f>9.8*108/100</f>
        <v>10.584000000000001</v>
      </c>
      <c r="K37" s="2">
        <f>9.8*114/100</f>
        <v>11.172000000000001</v>
      </c>
      <c r="L37" s="2">
        <f>45*108/100</f>
        <v>48.6</v>
      </c>
      <c r="M37" s="2">
        <f>45*114/100</f>
        <v>51.3</v>
      </c>
      <c r="N37" s="2"/>
      <c r="Q37" s="154"/>
      <c r="R37" s="155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>
      <c r="A38" s="137"/>
      <c r="B38" s="134" t="s">
        <v>19</v>
      </c>
      <c r="C38" s="135"/>
      <c r="D38" s="37">
        <f t="shared" ref="D38:M38" si="7">SUM(D37)</f>
        <v>108</v>
      </c>
      <c r="E38" s="37">
        <f t="shared" si="7"/>
        <v>114</v>
      </c>
      <c r="F38" s="37">
        <f t="shared" si="7"/>
        <v>0.43200000000000005</v>
      </c>
      <c r="G38" s="37">
        <f t="shared" si="7"/>
        <v>0.45600000000000002</v>
      </c>
      <c r="H38" s="37">
        <f t="shared" si="7"/>
        <v>0.43200000000000005</v>
      </c>
      <c r="I38" s="37">
        <f t="shared" si="7"/>
        <v>0.45600000000000002</v>
      </c>
      <c r="J38" s="37">
        <f t="shared" si="7"/>
        <v>10.584000000000001</v>
      </c>
      <c r="K38" s="37">
        <f t="shared" si="7"/>
        <v>11.172000000000001</v>
      </c>
      <c r="L38" s="37">
        <f t="shared" si="7"/>
        <v>48.6</v>
      </c>
      <c r="M38" s="37">
        <f t="shared" si="7"/>
        <v>51.3</v>
      </c>
      <c r="N38" s="5"/>
      <c r="Q38" s="154"/>
      <c r="R38" s="155"/>
      <c r="S38" s="59"/>
      <c r="T38" s="77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ht="27.75" customHeight="1">
      <c r="A39" s="137"/>
      <c r="B39" s="139" t="s">
        <v>20</v>
      </c>
      <c r="C39" s="8" t="s">
        <v>71</v>
      </c>
      <c r="D39" s="2">
        <v>150</v>
      </c>
      <c r="E39" s="2">
        <v>200</v>
      </c>
      <c r="F39" s="2">
        <v>4.0145</v>
      </c>
      <c r="G39" s="2">
        <v>4.7024999999999997</v>
      </c>
      <c r="H39" s="2">
        <v>5.2569999999999997</v>
      </c>
      <c r="I39" s="2">
        <v>6.1340000000000003</v>
      </c>
      <c r="J39" s="2">
        <v>7.9930000000000003</v>
      </c>
      <c r="K39" s="2">
        <v>11.294</v>
      </c>
      <c r="L39" s="2">
        <v>92.786500000000004</v>
      </c>
      <c r="M39" s="2">
        <v>114.98050000000001</v>
      </c>
      <c r="N39" s="2"/>
      <c r="Q39" s="154"/>
      <c r="R39" s="155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ht="26.25" customHeight="1">
      <c r="A40" s="137"/>
      <c r="B40" s="140"/>
      <c r="C40" s="52" t="s">
        <v>109</v>
      </c>
      <c r="D40" s="47">
        <v>100</v>
      </c>
      <c r="E40" s="47">
        <v>150</v>
      </c>
      <c r="F40" s="47">
        <v>9.3970000000000002</v>
      </c>
      <c r="G40" s="47">
        <v>13.085000000000001</v>
      </c>
      <c r="H40" s="47">
        <v>7.2460000000000004</v>
      </c>
      <c r="I40" s="47">
        <v>11.497999999999999</v>
      </c>
      <c r="J40" s="47">
        <v>12.555999999999999</v>
      </c>
      <c r="K40" s="47">
        <v>15.887999999999998</v>
      </c>
      <c r="L40" s="47">
        <v>153.6</v>
      </c>
      <c r="M40" s="47">
        <v>219.88000000000002</v>
      </c>
      <c r="N40" s="3"/>
      <c r="Q40" s="154"/>
      <c r="R40" s="107"/>
      <c r="S40" s="10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</row>
    <row r="41" spans="1:30" ht="23.25" customHeight="1">
      <c r="A41" s="137"/>
      <c r="B41" s="140"/>
      <c r="C41" s="92" t="s">
        <v>67</v>
      </c>
      <c r="D41" s="13">
        <v>80</v>
      </c>
      <c r="E41" s="13">
        <v>100</v>
      </c>
      <c r="F41" s="13">
        <v>2.9329999999999998</v>
      </c>
      <c r="G41" s="13">
        <v>4.1399999999999997</v>
      </c>
      <c r="H41" s="13">
        <v>5.9710000000000001</v>
      </c>
      <c r="I41" s="13">
        <f>0.764+3.625+4.995</f>
        <v>9.3840000000000003</v>
      </c>
      <c r="J41" s="13">
        <v>11.922000000000001</v>
      </c>
      <c r="K41" s="13">
        <f>31.1+0.067+1.82</f>
        <v>32.987000000000002</v>
      </c>
      <c r="L41" s="13">
        <v>113.03</v>
      </c>
      <c r="M41" s="13">
        <f>152.8+33.05+8.2+44.95</f>
        <v>239</v>
      </c>
      <c r="N41" s="2"/>
      <c r="Q41" s="154"/>
      <c r="R41" s="6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ht="15.75" customHeight="1">
      <c r="A42" s="137"/>
      <c r="B42" s="140"/>
      <c r="C42" s="2" t="s">
        <v>110</v>
      </c>
      <c r="D42" s="2">
        <v>150</v>
      </c>
      <c r="E42" s="2">
        <v>200</v>
      </c>
      <c r="F42" s="2">
        <v>0.22500000000000001</v>
      </c>
      <c r="G42" s="2">
        <v>0.3</v>
      </c>
      <c r="H42" s="11">
        <v>0</v>
      </c>
      <c r="I42" s="2">
        <v>0</v>
      </c>
      <c r="J42" s="2">
        <v>15.074999999999999</v>
      </c>
      <c r="K42" s="2">
        <v>20.100000000000001</v>
      </c>
      <c r="L42" s="2">
        <v>60.75</v>
      </c>
      <c r="M42" s="2">
        <v>81</v>
      </c>
      <c r="N42" s="2"/>
      <c r="Q42" s="154"/>
      <c r="R42" s="107"/>
      <c r="S42" s="107"/>
      <c r="T42" s="68"/>
      <c r="U42" s="68"/>
      <c r="V42" s="68"/>
      <c r="W42" s="68"/>
      <c r="X42" s="68"/>
      <c r="Y42" s="68"/>
      <c r="Z42" s="68"/>
      <c r="AA42" s="68"/>
      <c r="AB42" s="81"/>
      <c r="AC42" s="68"/>
      <c r="AD42" s="65"/>
    </row>
    <row r="43" spans="1:30">
      <c r="A43" s="137"/>
      <c r="B43" s="140"/>
      <c r="C43" s="47" t="s">
        <v>24</v>
      </c>
      <c r="D43" s="47">
        <v>8</v>
      </c>
      <c r="E43" s="47">
        <v>8</v>
      </c>
      <c r="F43" s="47">
        <v>9.8000000000000004E-2</v>
      </c>
      <c r="G43" s="47">
        <v>9.8000000000000004E-2</v>
      </c>
      <c r="H43" s="47">
        <v>0.998</v>
      </c>
      <c r="I43" s="47">
        <v>0.998</v>
      </c>
      <c r="J43" s="47">
        <v>1.635</v>
      </c>
      <c r="K43" s="47">
        <v>1.635</v>
      </c>
      <c r="L43" s="47">
        <v>24.64</v>
      </c>
      <c r="M43" s="47">
        <v>24.64</v>
      </c>
      <c r="N43" s="2"/>
      <c r="Q43" s="154"/>
      <c r="R43" s="155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>
      <c r="A44" s="137"/>
      <c r="B44" s="140"/>
      <c r="C44" s="2" t="s">
        <v>25</v>
      </c>
      <c r="D44" s="2">
        <v>20</v>
      </c>
      <c r="E44" s="2">
        <v>30</v>
      </c>
      <c r="F44" s="2">
        <v>1.64</v>
      </c>
      <c r="G44" s="2">
        <v>2.46</v>
      </c>
      <c r="H44" s="2">
        <v>0.23200000000000001</v>
      </c>
      <c r="I44" s="2">
        <v>0.34799999999999998</v>
      </c>
      <c r="J44" s="2">
        <v>9.5559999999999992</v>
      </c>
      <c r="K44" s="2">
        <v>14.334</v>
      </c>
      <c r="L44" s="2">
        <v>47.8</v>
      </c>
      <c r="M44" s="2">
        <v>71.7</v>
      </c>
      <c r="N44" s="2"/>
      <c r="Q44" s="154"/>
      <c r="R44" s="155"/>
      <c r="S44" s="6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</row>
    <row r="45" spans="1:30">
      <c r="A45" s="137"/>
      <c r="B45" s="143"/>
      <c r="C45" s="9" t="s">
        <v>26</v>
      </c>
      <c r="D45" s="2">
        <v>40</v>
      </c>
      <c r="E45" s="2">
        <v>50</v>
      </c>
      <c r="F45" s="2">
        <v>2.8079999999999998</v>
      </c>
      <c r="G45" s="2">
        <v>3.51</v>
      </c>
      <c r="H45" s="2">
        <v>0.436</v>
      </c>
      <c r="I45" s="2">
        <v>0.54500000000000004</v>
      </c>
      <c r="J45" s="2">
        <v>18.52</v>
      </c>
      <c r="K45" s="2">
        <v>23.15</v>
      </c>
      <c r="L45" s="2">
        <v>86.4</v>
      </c>
      <c r="M45" s="2">
        <v>108</v>
      </c>
      <c r="N45" s="2"/>
      <c r="Q45" s="154"/>
      <c r="R45" s="155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</row>
    <row r="46" spans="1:30">
      <c r="A46" s="137"/>
      <c r="B46" s="134" t="s">
        <v>27</v>
      </c>
      <c r="C46" s="135"/>
      <c r="D46" s="36">
        <f t="shared" ref="D46:M46" si="8">SUM(D39:D45)</f>
        <v>548</v>
      </c>
      <c r="E46" s="36">
        <f t="shared" si="8"/>
        <v>738</v>
      </c>
      <c r="F46" s="36">
        <f t="shared" si="8"/>
        <v>21.115500000000001</v>
      </c>
      <c r="G46" s="36">
        <f t="shared" si="8"/>
        <v>28.295500000000004</v>
      </c>
      <c r="H46" s="36">
        <f t="shared" si="8"/>
        <v>20.14</v>
      </c>
      <c r="I46" s="36">
        <f t="shared" si="8"/>
        <v>28.907</v>
      </c>
      <c r="J46" s="36">
        <f t="shared" si="8"/>
        <v>77.257000000000005</v>
      </c>
      <c r="K46" s="36">
        <f t="shared" si="8"/>
        <v>119.38800000000001</v>
      </c>
      <c r="L46" s="36">
        <f t="shared" si="8"/>
        <v>579.00650000000007</v>
      </c>
      <c r="M46" s="36">
        <f t="shared" si="8"/>
        <v>859.20050000000003</v>
      </c>
      <c r="N46" s="5"/>
      <c r="Q46" s="154"/>
      <c r="R46" s="155"/>
      <c r="S46" s="59"/>
      <c r="T46" s="59"/>
      <c r="U46" s="59"/>
      <c r="V46" s="59"/>
      <c r="W46" s="59"/>
      <c r="X46" s="72"/>
      <c r="Y46" s="59"/>
      <c r="Z46" s="59"/>
      <c r="AA46" s="59"/>
      <c r="AB46" s="59"/>
      <c r="AC46" s="59"/>
      <c r="AD46" s="59"/>
    </row>
    <row r="47" spans="1:30" ht="18.75">
      <c r="A47" s="137"/>
      <c r="B47" s="12" t="s">
        <v>28</v>
      </c>
      <c r="C47" s="2" t="s">
        <v>45</v>
      </c>
      <c r="D47" s="2">
        <v>150</v>
      </c>
      <c r="E47" s="2">
        <v>200</v>
      </c>
      <c r="F47" s="2">
        <v>0.32500000000000001</v>
      </c>
      <c r="G47" s="2">
        <v>0.50700000000000001</v>
      </c>
      <c r="H47" s="2">
        <v>0</v>
      </c>
      <c r="I47" s="2">
        <v>0</v>
      </c>
      <c r="J47" s="2">
        <v>23.39</v>
      </c>
      <c r="K47" s="2">
        <v>29.740000000000002</v>
      </c>
      <c r="L47" s="2">
        <v>97.9</v>
      </c>
      <c r="M47" s="2">
        <v>119.61999999999999</v>
      </c>
      <c r="N47" s="2"/>
      <c r="Q47" s="154"/>
      <c r="R47" s="155"/>
      <c r="S47" s="59"/>
      <c r="T47" s="59"/>
      <c r="U47" s="59"/>
      <c r="V47" s="59"/>
      <c r="W47" s="59"/>
      <c r="X47" s="72"/>
      <c r="Y47" s="59"/>
      <c r="Z47" s="59"/>
      <c r="AA47" s="59"/>
      <c r="AB47" s="59"/>
      <c r="AC47" s="59"/>
      <c r="AD47" s="59"/>
    </row>
    <row r="48" spans="1:30">
      <c r="A48" s="137"/>
      <c r="B48" s="134" t="s">
        <v>31</v>
      </c>
      <c r="C48" s="135"/>
      <c r="D48" s="36">
        <f t="shared" ref="D48:M48" si="9">SUM(D47)</f>
        <v>150</v>
      </c>
      <c r="E48" s="36">
        <f t="shared" si="9"/>
        <v>200</v>
      </c>
      <c r="F48" s="36">
        <f t="shared" si="9"/>
        <v>0.32500000000000001</v>
      </c>
      <c r="G48" s="36">
        <f t="shared" si="9"/>
        <v>0.50700000000000001</v>
      </c>
      <c r="H48" s="36">
        <f t="shared" si="9"/>
        <v>0</v>
      </c>
      <c r="I48" s="36">
        <f t="shared" si="9"/>
        <v>0</v>
      </c>
      <c r="J48" s="36">
        <f t="shared" si="9"/>
        <v>23.39</v>
      </c>
      <c r="K48" s="36">
        <f t="shared" si="9"/>
        <v>29.740000000000002</v>
      </c>
      <c r="L48" s="36">
        <f t="shared" si="9"/>
        <v>97.9</v>
      </c>
      <c r="M48" s="36">
        <f t="shared" si="9"/>
        <v>119.61999999999999</v>
      </c>
      <c r="N48" s="5"/>
      <c r="Q48" s="154"/>
      <c r="R48" s="155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1:30">
      <c r="A49" s="137"/>
      <c r="B49" s="144" t="s">
        <v>32</v>
      </c>
      <c r="C49" s="2" t="s">
        <v>54</v>
      </c>
      <c r="D49" s="2">
        <v>75</v>
      </c>
      <c r="E49" s="2">
        <v>95</v>
      </c>
      <c r="F49" s="2">
        <v>6.2</v>
      </c>
      <c r="G49" s="2">
        <v>7.85</v>
      </c>
      <c r="H49" s="2">
        <v>36.1</v>
      </c>
      <c r="I49" s="2">
        <v>45.7</v>
      </c>
      <c r="J49" s="2">
        <v>8.1</v>
      </c>
      <c r="K49" s="2">
        <v>10.26</v>
      </c>
      <c r="L49" s="2">
        <v>126.12</v>
      </c>
      <c r="M49" s="2">
        <v>159.69999999999999</v>
      </c>
      <c r="N49" s="2"/>
      <c r="Q49" s="154"/>
      <c r="R49" s="155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1:30">
      <c r="A50" s="137"/>
      <c r="B50" s="145"/>
      <c r="C50" s="2" t="s">
        <v>55</v>
      </c>
      <c r="D50" s="2">
        <v>110</v>
      </c>
      <c r="E50" s="2">
        <v>110</v>
      </c>
      <c r="F50" s="2">
        <v>1.63</v>
      </c>
      <c r="G50" s="2">
        <v>1.63</v>
      </c>
      <c r="H50" s="2">
        <v>5.9089999999999998</v>
      </c>
      <c r="I50" s="2">
        <v>5.9089999999999998</v>
      </c>
      <c r="J50" s="2">
        <v>10.798999999999999</v>
      </c>
      <c r="K50" s="2">
        <v>10.798999999999999</v>
      </c>
      <c r="L50" s="2">
        <v>100.84</v>
      </c>
      <c r="M50" s="2">
        <v>100.84</v>
      </c>
      <c r="N50" s="2"/>
      <c r="Q50" s="154"/>
      <c r="R50" s="107"/>
      <c r="S50" s="107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</row>
    <row r="51" spans="1:30">
      <c r="A51" s="137"/>
      <c r="B51" s="145"/>
      <c r="C51" s="2" t="s">
        <v>34</v>
      </c>
      <c r="D51" s="2">
        <v>150</v>
      </c>
      <c r="E51" s="2">
        <v>200</v>
      </c>
      <c r="F51" s="2">
        <v>0.06</v>
      </c>
      <c r="G51" s="2">
        <v>0.06</v>
      </c>
      <c r="H51" s="2">
        <v>1.4999999999999999E-2</v>
      </c>
      <c r="I51" s="2">
        <v>1.4999999999999999E-2</v>
      </c>
      <c r="J51" s="3">
        <v>7.9960000000000004</v>
      </c>
      <c r="K51" s="3">
        <f>0.012+7.984</f>
        <v>7.9959999999999996</v>
      </c>
      <c r="L51" s="3">
        <v>31.138000000000002</v>
      </c>
      <c r="M51" s="3">
        <v>41.517000000000003</v>
      </c>
      <c r="N51" s="2"/>
      <c r="Q51" s="154"/>
      <c r="R51" s="75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>
      <c r="A52" s="137"/>
      <c r="B52" s="146"/>
      <c r="C52" s="2" t="s">
        <v>25</v>
      </c>
      <c r="D52" s="2">
        <v>20</v>
      </c>
      <c r="E52" s="2">
        <v>20</v>
      </c>
      <c r="F52" s="2">
        <v>1.64</v>
      </c>
      <c r="G52" s="2">
        <v>1.64</v>
      </c>
      <c r="H52" s="2">
        <v>0.23200000000000001</v>
      </c>
      <c r="I52" s="2">
        <v>0.23200000000000001</v>
      </c>
      <c r="J52" s="2">
        <v>9.5559999999999992</v>
      </c>
      <c r="K52" s="2">
        <v>9.5559999999999992</v>
      </c>
      <c r="L52" s="2">
        <v>47.8</v>
      </c>
      <c r="M52" s="2">
        <v>47.8</v>
      </c>
      <c r="N52" s="2"/>
      <c r="Q52" s="154"/>
      <c r="R52" s="75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>
      <c r="A53" s="137"/>
      <c r="B53" s="134" t="s">
        <v>35</v>
      </c>
      <c r="C53" s="135"/>
      <c r="D53" s="36">
        <f t="shared" ref="D53:M53" si="10">SUM(D49:D52)</f>
        <v>355</v>
      </c>
      <c r="E53" s="36">
        <f t="shared" si="10"/>
        <v>425</v>
      </c>
      <c r="F53" s="36">
        <f t="shared" si="10"/>
        <v>9.5299999999999994</v>
      </c>
      <c r="G53" s="36">
        <f t="shared" si="10"/>
        <v>11.180000000000001</v>
      </c>
      <c r="H53" s="36">
        <f t="shared" si="10"/>
        <v>42.256</v>
      </c>
      <c r="I53" s="36">
        <f t="shared" si="10"/>
        <v>51.856000000000002</v>
      </c>
      <c r="J53" s="36">
        <f t="shared" si="10"/>
        <v>36.451000000000001</v>
      </c>
      <c r="K53" s="36">
        <f t="shared" si="10"/>
        <v>38.610999999999997</v>
      </c>
      <c r="L53" s="36">
        <f t="shared" si="10"/>
        <v>305.89800000000002</v>
      </c>
      <c r="M53" s="36">
        <f t="shared" si="10"/>
        <v>349.85699999999997</v>
      </c>
      <c r="N53" s="5"/>
      <c r="Q53" s="154"/>
      <c r="R53" s="107"/>
      <c r="S53" s="107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</row>
    <row r="54" spans="1:30">
      <c r="A54" s="138"/>
      <c r="B54" s="134" t="s">
        <v>36</v>
      </c>
      <c r="C54" s="135"/>
      <c r="D54" s="45">
        <f t="shared" ref="D54:M54" si="11">D36+D38+D46+D48+D53</f>
        <v>1537</v>
      </c>
      <c r="E54" s="45">
        <f t="shared" si="11"/>
        <v>1918</v>
      </c>
      <c r="F54" s="45">
        <f t="shared" si="11"/>
        <v>51.799500000000009</v>
      </c>
      <c r="G54" s="45">
        <f t="shared" si="11"/>
        <v>63.597500000000004</v>
      </c>
      <c r="H54" s="45">
        <f t="shared" si="11"/>
        <v>81.576999999999998</v>
      </c>
      <c r="I54" s="45">
        <f t="shared" si="11"/>
        <v>102.223</v>
      </c>
      <c r="J54" s="45">
        <f t="shared" si="11"/>
        <v>172.702</v>
      </c>
      <c r="K54" s="45">
        <f t="shared" si="11"/>
        <v>273.26900000000001</v>
      </c>
      <c r="L54" s="45">
        <f t="shared" si="11"/>
        <v>1382.3045000000002</v>
      </c>
      <c r="M54" s="45">
        <f t="shared" si="11"/>
        <v>1837.9974999999999</v>
      </c>
      <c r="N54" s="5"/>
      <c r="Q54" s="154"/>
      <c r="R54" s="106"/>
      <c r="S54" s="59"/>
      <c r="T54" s="59"/>
      <c r="U54" s="59"/>
      <c r="V54" s="59"/>
      <c r="W54" s="59"/>
      <c r="X54" s="59"/>
      <c r="Y54" s="59"/>
      <c r="Z54" s="59"/>
      <c r="AA54" s="59"/>
      <c r="AB54" s="73"/>
      <c r="AC54" s="73"/>
      <c r="AD54" s="59"/>
    </row>
    <row r="55" spans="1:30">
      <c r="A55" s="15"/>
      <c r="Q55" s="154"/>
      <c r="R55" s="106"/>
      <c r="S55" s="6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>
      <c r="A56" s="110" t="s">
        <v>1</v>
      </c>
      <c r="B56" s="113" t="s">
        <v>2</v>
      </c>
      <c r="C56" s="116" t="s">
        <v>3</v>
      </c>
      <c r="D56" s="119" t="s">
        <v>4</v>
      </c>
      <c r="E56" s="120"/>
      <c r="F56" s="123" t="s">
        <v>5</v>
      </c>
      <c r="G56" s="124"/>
      <c r="H56" s="124"/>
      <c r="I56" s="124"/>
      <c r="J56" s="124"/>
      <c r="K56" s="125"/>
      <c r="L56" s="130" t="s">
        <v>6</v>
      </c>
      <c r="M56" s="131"/>
      <c r="N56" s="127" t="s">
        <v>37</v>
      </c>
      <c r="Q56" s="154"/>
      <c r="R56" s="106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>
      <c r="A57" s="111"/>
      <c r="B57" s="114"/>
      <c r="C57" s="117"/>
      <c r="D57" s="121"/>
      <c r="E57" s="122"/>
      <c r="F57" s="123" t="s">
        <v>7</v>
      </c>
      <c r="G57" s="125"/>
      <c r="H57" s="123" t="s">
        <v>8</v>
      </c>
      <c r="I57" s="125"/>
      <c r="J57" s="123" t="s">
        <v>9</v>
      </c>
      <c r="K57" s="125"/>
      <c r="L57" s="132"/>
      <c r="M57" s="133"/>
      <c r="N57" s="128"/>
      <c r="Q57" s="154"/>
      <c r="R57" s="106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>
      <c r="A58" s="112"/>
      <c r="B58" s="115"/>
      <c r="C58" s="118"/>
      <c r="D58" s="1" t="s">
        <v>10</v>
      </c>
      <c r="E58" s="1" t="s">
        <v>11</v>
      </c>
      <c r="F58" s="1" t="s">
        <v>10</v>
      </c>
      <c r="G58" s="1" t="s">
        <v>11</v>
      </c>
      <c r="H58" s="1" t="s">
        <v>10</v>
      </c>
      <c r="I58" s="1" t="s">
        <v>11</v>
      </c>
      <c r="J58" s="1" t="s">
        <v>10</v>
      </c>
      <c r="K58" s="1" t="s">
        <v>11</v>
      </c>
      <c r="L58" s="1" t="s">
        <v>10</v>
      </c>
      <c r="M58" s="1" t="s">
        <v>11</v>
      </c>
      <c r="N58" s="129"/>
      <c r="Q58" s="154"/>
      <c r="R58" s="107"/>
      <c r="S58" s="107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</row>
    <row r="59" spans="1:30">
      <c r="A59" s="136" t="s">
        <v>47</v>
      </c>
      <c r="B59" s="139" t="s">
        <v>13</v>
      </c>
      <c r="C59" s="3" t="s">
        <v>74</v>
      </c>
      <c r="D59" s="3">
        <v>150</v>
      </c>
      <c r="E59" s="3">
        <v>200</v>
      </c>
      <c r="F59" s="3">
        <v>5.4640000000000004</v>
      </c>
      <c r="G59" s="3">
        <v>6.24</v>
      </c>
      <c r="H59" s="3">
        <v>6.6589999999999998</v>
      </c>
      <c r="I59" s="3">
        <v>8.6850000000000005</v>
      </c>
      <c r="J59" s="3">
        <v>23.074000000000002</v>
      </c>
      <c r="K59" s="3">
        <v>25.367000000000001</v>
      </c>
      <c r="L59" s="3">
        <v>172.5</v>
      </c>
      <c r="M59" s="3">
        <v>203.8</v>
      </c>
      <c r="N59" s="3"/>
      <c r="Q59" s="154"/>
      <c r="R59" s="107"/>
      <c r="S59" s="107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</row>
    <row r="60" spans="1:30" hidden="1">
      <c r="A60" s="137"/>
      <c r="B60" s="140"/>
      <c r="C60" s="28"/>
      <c r="D60" s="29"/>
      <c r="E60" s="28"/>
      <c r="F60" s="28"/>
      <c r="G60" s="28"/>
      <c r="H60" s="28"/>
      <c r="I60" s="28"/>
      <c r="J60" s="28"/>
      <c r="K60" s="28"/>
      <c r="L60" s="2"/>
      <c r="M60" s="2"/>
      <c r="N60" s="3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>
      <c r="A61" s="137"/>
      <c r="B61" s="140"/>
      <c r="C61" s="3" t="s">
        <v>91</v>
      </c>
      <c r="D61" s="3">
        <v>150</v>
      </c>
      <c r="E61" s="3">
        <v>200</v>
      </c>
      <c r="F61" s="3">
        <v>3.51</v>
      </c>
      <c r="G61" s="3">
        <v>4.4779999999999998</v>
      </c>
      <c r="H61" s="3">
        <v>3.8759999999999999</v>
      </c>
      <c r="I61" s="3">
        <v>5.0880000000000001</v>
      </c>
      <c r="J61" s="3">
        <v>13.702</v>
      </c>
      <c r="K61" s="3">
        <v>20.035</v>
      </c>
      <c r="L61" s="3">
        <v>101.01</v>
      </c>
      <c r="M61" s="3">
        <v>138</v>
      </c>
      <c r="N61" s="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55"/>
      <c r="AC61" s="55"/>
    </row>
    <row r="62" spans="1:30">
      <c r="A62" s="137"/>
      <c r="B62" s="140"/>
      <c r="C62" s="2" t="s">
        <v>15</v>
      </c>
      <c r="D62" s="2">
        <v>20</v>
      </c>
      <c r="E62" s="2">
        <v>30</v>
      </c>
      <c r="F62" s="2">
        <v>1.5</v>
      </c>
      <c r="G62" s="2">
        <v>2.25</v>
      </c>
      <c r="H62" s="2">
        <v>0.57999999999999996</v>
      </c>
      <c r="I62" s="2">
        <v>0.77</v>
      </c>
      <c r="J62" s="2">
        <v>10.103999999999999</v>
      </c>
      <c r="K62" s="2">
        <v>15.156000000000001</v>
      </c>
      <c r="L62" s="2">
        <v>52.6</v>
      </c>
      <c r="M62" s="2">
        <v>78.900000000000006</v>
      </c>
      <c r="N62" s="2"/>
      <c r="P62" s="55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55"/>
      <c r="AC62" s="55"/>
    </row>
    <row r="63" spans="1:30">
      <c r="A63" s="137"/>
      <c r="B63" s="134" t="s">
        <v>17</v>
      </c>
      <c r="C63" s="135"/>
      <c r="D63" s="36">
        <f t="shared" ref="D63:M63" si="12">SUM(D59:D62)</f>
        <v>320</v>
      </c>
      <c r="E63" s="36">
        <f t="shared" si="12"/>
        <v>430</v>
      </c>
      <c r="F63" s="36">
        <f t="shared" si="12"/>
        <v>10.474</v>
      </c>
      <c r="G63" s="36">
        <f t="shared" si="12"/>
        <v>12.968</v>
      </c>
      <c r="H63" s="36">
        <f t="shared" si="12"/>
        <v>11.115</v>
      </c>
      <c r="I63" s="36">
        <f t="shared" si="12"/>
        <v>14.542999999999999</v>
      </c>
      <c r="J63" s="36">
        <f t="shared" si="12"/>
        <v>46.88</v>
      </c>
      <c r="K63" s="36">
        <f t="shared" si="12"/>
        <v>60.558</v>
      </c>
      <c r="L63" s="36">
        <f t="shared" si="12"/>
        <v>326.11</v>
      </c>
      <c r="M63" s="36">
        <f t="shared" si="12"/>
        <v>420.70000000000005</v>
      </c>
      <c r="N63" s="5"/>
      <c r="P63" s="55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55"/>
      <c r="AC63" s="55"/>
    </row>
    <row r="64" spans="1:30">
      <c r="A64" s="137"/>
      <c r="B64" s="6" t="s">
        <v>18</v>
      </c>
      <c r="C64" s="2" t="s">
        <v>59</v>
      </c>
      <c r="D64" s="2">
        <v>150</v>
      </c>
      <c r="E64" s="2">
        <v>150</v>
      </c>
      <c r="F64" s="2">
        <v>0.4</v>
      </c>
      <c r="G64" s="2">
        <v>0.4</v>
      </c>
      <c r="H64" s="2">
        <v>0</v>
      </c>
      <c r="I64" s="2">
        <v>0</v>
      </c>
      <c r="J64" s="2">
        <v>11.7</v>
      </c>
      <c r="K64" s="2">
        <v>11.7</v>
      </c>
      <c r="L64" s="2">
        <v>50</v>
      </c>
      <c r="M64" s="2">
        <v>50</v>
      </c>
      <c r="N64" s="2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62"/>
      <c r="AB64" s="55"/>
      <c r="AC64" s="55"/>
    </row>
    <row r="65" spans="1:29">
      <c r="A65" s="137"/>
      <c r="B65" s="134" t="s">
        <v>19</v>
      </c>
      <c r="C65" s="135"/>
      <c r="D65" s="37">
        <f>SUM(D64)</f>
        <v>150</v>
      </c>
      <c r="E65" s="37">
        <f t="shared" ref="E65:M65" si="13">SUM(E64)</f>
        <v>150</v>
      </c>
      <c r="F65" s="37">
        <f t="shared" si="13"/>
        <v>0.4</v>
      </c>
      <c r="G65" s="37">
        <f t="shared" si="13"/>
        <v>0.4</v>
      </c>
      <c r="H65" s="37">
        <f t="shared" si="13"/>
        <v>0</v>
      </c>
      <c r="I65" s="37">
        <f t="shared" si="13"/>
        <v>0</v>
      </c>
      <c r="J65" s="37">
        <f t="shared" si="13"/>
        <v>11.7</v>
      </c>
      <c r="K65" s="37">
        <f t="shared" si="13"/>
        <v>11.7</v>
      </c>
      <c r="L65" s="37">
        <f t="shared" si="13"/>
        <v>50</v>
      </c>
      <c r="M65" s="37">
        <f t="shared" si="13"/>
        <v>50</v>
      </c>
      <c r="N65" s="5"/>
      <c r="P65" s="55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55"/>
      <c r="AC65" s="55"/>
    </row>
    <row r="66" spans="1:29" ht="22.5" customHeight="1">
      <c r="A66" s="137"/>
      <c r="B66" s="139" t="s">
        <v>20</v>
      </c>
      <c r="C66" s="8" t="s">
        <v>89</v>
      </c>
      <c r="D66" s="2">
        <v>150</v>
      </c>
      <c r="E66" s="2">
        <v>200</v>
      </c>
      <c r="F66" s="2">
        <v>4.41</v>
      </c>
      <c r="G66" s="2">
        <v>5.2808000000000002</v>
      </c>
      <c r="H66" s="2">
        <v>3.125</v>
      </c>
      <c r="I66" s="2">
        <v>4.4029999999999996</v>
      </c>
      <c r="J66" s="2">
        <v>25.1995</v>
      </c>
      <c r="K66" s="2">
        <v>33.599299999999999</v>
      </c>
      <c r="L66" s="2">
        <v>141.03</v>
      </c>
      <c r="M66" s="2">
        <v>152.61000000000001</v>
      </c>
      <c r="N66" s="2"/>
      <c r="P66" s="55"/>
      <c r="Q66" s="62"/>
      <c r="R66" s="58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5"/>
    </row>
    <row r="67" spans="1:29">
      <c r="A67" s="137"/>
      <c r="B67" s="140"/>
      <c r="C67" s="8" t="s">
        <v>52</v>
      </c>
      <c r="D67" s="2">
        <v>60</v>
      </c>
      <c r="E67" s="2">
        <v>70</v>
      </c>
      <c r="F67" s="2">
        <v>8.2149999999999999</v>
      </c>
      <c r="G67" s="2">
        <v>8.6170000000000009</v>
      </c>
      <c r="H67" s="2">
        <v>8.1750000000000007</v>
      </c>
      <c r="I67" s="2">
        <v>10.9</v>
      </c>
      <c r="J67" s="2">
        <v>7.7919999999999998</v>
      </c>
      <c r="K67" s="2">
        <v>10.831</v>
      </c>
      <c r="L67" s="2">
        <v>157.36199999999999</v>
      </c>
      <c r="M67" s="2">
        <v>165.77</v>
      </c>
      <c r="N67" s="2"/>
      <c r="P67" s="55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55"/>
      <c r="AC67" s="55"/>
    </row>
    <row r="68" spans="1:29">
      <c r="A68" s="137"/>
      <c r="B68" s="140"/>
      <c r="C68" s="2" t="s">
        <v>76</v>
      </c>
      <c r="D68" s="2">
        <v>80</v>
      </c>
      <c r="E68" s="2">
        <v>100</v>
      </c>
      <c r="F68" s="2">
        <v>1.98</v>
      </c>
      <c r="G68" s="2">
        <v>2.4740000000000002</v>
      </c>
      <c r="H68" s="2">
        <v>2.093</v>
      </c>
      <c r="I68" s="2">
        <v>2.5249999999999999</v>
      </c>
      <c r="J68" s="3">
        <v>20.02</v>
      </c>
      <c r="K68" s="3">
        <v>25.03</v>
      </c>
      <c r="L68" s="2">
        <v>108.9</v>
      </c>
      <c r="M68" s="2">
        <v>140.47</v>
      </c>
      <c r="N68" s="2"/>
      <c r="P68" s="55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55"/>
      <c r="AC68" s="55"/>
    </row>
    <row r="69" spans="1:29" ht="16.5" customHeight="1">
      <c r="A69" s="137"/>
      <c r="B69" s="140"/>
      <c r="C69" s="48" t="s">
        <v>112</v>
      </c>
      <c r="D69" s="47">
        <v>30</v>
      </c>
      <c r="E69" s="47">
        <v>50</v>
      </c>
      <c r="F69" s="47">
        <v>0.56899999999999995</v>
      </c>
      <c r="G69" s="47">
        <v>0.79500000000000004</v>
      </c>
      <c r="H69" s="47">
        <v>1.1599999999999999</v>
      </c>
      <c r="I69" s="47">
        <v>1.74</v>
      </c>
      <c r="J69" s="47">
        <v>3.11</v>
      </c>
      <c r="K69" s="47">
        <v>3.9649999999999999</v>
      </c>
      <c r="L69" s="47">
        <v>26</v>
      </c>
      <c r="M69" s="47">
        <v>37.4</v>
      </c>
      <c r="N69" s="2"/>
      <c r="P69" s="55"/>
      <c r="Q69" s="6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5"/>
      <c r="AC69" s="55"/>
    </row>
    <row r="70" spans="1:29" ht="16.5" customHeight="1">
      <c r="A70" s="137"/>
      <c r="B70" s="140"/>
      <c r="C70" s="52" t="s">
        <v>94</v>
      </c>
      <c r="D70" s="50">
        <v>150</v>
      </c>
      <c r="E70" s="47">
        <v>200</v>
      </c>
      <c r="F70" s="47">
        <v>9.6000000000000002E-2</v>
      </c>
      <c r="G70" s="47">
        <v>0.18</v>
      </c>
      <c r="H70" s="47">
        <v>0</v>
      </c>
      <c r="I70" s="47">
        <v>0</v>
      </c>
      <c r="J70" s="47">
        <v>11.132</v>
      </c>
      <c r="K70" s="47">
        <v>18.21</v>
      </c>
      <c r="L70" s="47">
        <v>37.21</v>
      </c>
      <c r="M70" s="47">
        <v>56.234999999999999</v>
      </c>
      <c r="N70" s="26"/>
      <c r="P70" s="101"/>
      <c r="Q70" s="102"/>
      <c r="R70" s="57"/>
      <c r="S70" s="57"/>
      <c r="T70" s="57"/>
      <c r="U70" s="57"/>
      <c r="V70" s="57"/>
      <c r="W70" s="57"/>
      <c r="X70" s="57"/>
      <c r="Y70" s="57"/>
      <c r="Z70" s="57"/>
      <c r="AA70" s="62"/>
      <c r="AB70" s="55"/>
      <c r="AC70" s="55"/>
    </row>
    <row r="71" spans="1:29" hidden="1">
      <c r="A71" s="137"/>
      <c r="B71" s="14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P71" s="55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55"/>
      <c r="AC71" s="55"/>
    </row>
    <row r="72" spans="1:29">
      <c r="A72" s="137"/>
      <c r="B72" s="143"/>
      <c r="C72" s="9" t="s">
        <v>26</v>
      </c>
      <c r="D72" s="2">
        <v>40</v>
      </c>
      <c r="E72" s="2">
        <v>50</v>
      </c>
      <c r="F72" s="2">
        <v>2.8079999999999998</v>
      </c>
      <c r="G72" s="2">
        <v>3.51</v>
      </c>
      <c r="H72" s="2">
        <v>0.436</v>
      </c>
      <c r="I72" s="2">
        <v>0.54500000000000004</v>
      </c>
      <c r="J72" s="2">
        <v>18.52</v>
      </c>
      <c r="K72" s="2">
        <v>23.15</v>
      </c>
      <c r="L72" s="2">
        <v>86.4</v>
      </c>
      <c r="M72" s="2">
        <v>108</v>
      </c>
      <c r="N72" s="2"/>
      <c r="P72" s="55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55"/>
      <c r="AC72" s="55"/>
    </row>
    <row r="73" spans="1:29">
      <c r="A73" s="137"/>
      <c r="B73" s="134" t="s">
        <v>27</v>
      </c>
      <c r="C73" s="135"/>
      <c r="D73" s="36">
        <f t="shared" ref="D73:M73" si="14">SUM(D66:D72)</f>
        <v>510</v>
      </c>
      <c r="E73" s="36">
        <f t="shared" si="14"/>
        <v>670</v>
      </c>
      <c r="F73" s="36">
        <f t="shared" si="14"/>
        <v>18.077999999999999</v>
      </c>
      <c r="G73" s="36">
        <f t="shared" si="14"/>
        <v>20.8568</v>
      </c>
      <c r="H73" s="36">
        <f t="shared" si="14"/>
        <v>14.989000000000001</v>
      </c>
      <c r="I73" s="36">
        <f t="shared" si="14"/>
        <v>20.113</v>
      </c>
      <c r="J73" s="36">
        <f t="shared" si="14"/>
        <v>85.773499999999999</v>
      </c>
      <c r="K73" s="36">
        <f t="shared" si="14"/>
        <v>114.78530000000001</v>
      </c>
      <c r="L73" s="36">
        <f t="shared" si="14"/>
        <v>556.90200000000004</v>
      </c>
      <c r="M73" s="36">
        <f t="shared" si="14"/>
        <v>660.48500000000001</v>
      </c>
      <c r="N73" s="5"/>
      <c r="P73" s="55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55"/>
      <c r="AC73" s="55"/>
    </row>
    <row r="74" spans="1:29" ht="15" customHeight="1">
      <c r="A74" s="137"/>
      <c r="B74" s="34" t="s">
        <v>28</v>
      </c>
      <c r="C74" s="28" t="s">
        <v>108</v>
      </c>
      <c r="D74" s="3">
        <v>150</v>
      </c>
      <c r="E74" s="3">
        <v>200</v>
      </c>
      <c r="F74" s="3">
        <v>4.5</v>
      </c>
      <c r="G74" s="3">
        <v>6</v>
      </c>
      <c r="H74" s="3">
        <v>3.75</v>
      </c>
      <c r="I74" s="3">
        <v>5</v>
      </c>
      <c r="J74" s="3">
        <v>16.5</v>
      </c>
      <c r="K74" s="3">
        <v>22</v>
      </c>
      <c r="L74" s="28">
        <v>118.5</v>
      </c>
      <c r="M74" s="28">
        <v>158</v>
      </c>
      <c r="N74" s="5"/>
      <c r="P74" s="55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55"/>
      <c r="AC74" s="55"/>
    </row>
    <row r="75" spans="1:29">
      <c r="A75" s="137"/>
      <c r="B75" s="134" t="s">
        <v>31</v>
      </c>
      <c r="C75" s="135"/>
      <c r="D75" s="36">
        <f t="shared" ref="D75:M75" si="15">SUM(D74:D74)</f>
        <v>150</v>
      </c>
      <c r="E75" s="36">
        <f t="shared" si="15"/>
        <v>200</v>
      </c>
      <c r="F75" s="36">
        <f t="shared" si="15"/>
        <v>4.5</v>
      </c>
      <c r="G75" s="36">
        <f t="shared" si="15"/>
        <v>6</v>
      </c>
      <c r="H75" s="36">
        <f t="shared" si="15"/>
        <v>3.75</v>
      </c>
      <c r="I75" s="36">
        <f t="shared" si="15"/>
        <v>5</v>
      </c>
      <c r="J75" s="36">
        <f t="shared" si="15"/>
        <v>16.5</v>
      </c>
      <c r="K75" s="36">
        <f t="shared" si="15"/>
        <v>22</v>
      </c>
      <c r="L75" s="36">
        <f t="shared" si="15"/>
        <v>118.5</v>
      </c>
      <c r="M75" s="36">
        <f t="shared" si="15"/>
        <v>158</v>
      </c>
      <c r="N75" s="5"/>
      <c r="P75" s="55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55"/>
      <c r="AC75" s="55"/>
    </row>
    <row r="76" spans="1:29" ht="19.5" customHeight="1">
      <c r="A76" s="137"/>
      <c r="B76" s="144" t="s">
        <v>32</v>
      </c>
      <c r="C76" s="2" t="s">
        <v>83</v>
      </c>
      <c r="D76" s="2">
        <v>120</v>
      </c>
      <c r="E76" s="2">
        <v>140</v>
      </c>
      <c r="F76" s="2">
        <v>15.433999999999999</v>
      </c>
      <c r="G76" s="2">
        <v>18.239999999999998</v>
      </c>
      <c r="H76" s="2">
        <v>23.463000000000001</v>
      </c>
      <c r="I76" s="2">
        <v>27.728999999999999</v>
      </c>
      <c r="J76" s="2">
        <v>35.299999999999997</v>
      </c>
      <c r="K76" s="2">
        <v>41.718000000000004</v>
      </c>
      <c r="L76" s="2">
        <v>290.70999999999998</v>
      </c>
      <c r="M76" s="2">
        <v>339.16</v>
      </c>
      <c r="N76" s="2"/>
      <c r="P76" s="55"/>
      <c r="Q76" s="103"/>
      <c r="R76" s="56"/>
      <c r="S76" s="56"/>
      <c r="T76" s="56"/>
      <c r="U76" s="56"/>
      <c r="V76" s="56"/>
      <c r="W76" s="56"/>
      <c r="X76" s="57"/>
      <c r="Y76" s="57"/>
      <c r="Z76" s="56"/>
      <c r="AA76" s="56"/>
      <c r="AB76" s="55"/>
      <c r="AC76" s="55"/>
    </row>
    <row r="77" spans="1:29">
      <c r="A77" s="137"/>
      <c r="B77" s="145"/>
      <c r="C77" s="27" t="s">
        <v>61</v>
      </c>
      <c r="D77" s="2">
        <v>30</v>
      </c>
      <c r="E77" s="2">
        <v>50</v>
      </c>
      <c r="F77" s="2">
        <v>1.0609999999999999</v>
      </c>
      <c r="G77" s="2">
        <v>1.873</v>
      </c>
      <c r="H77" s="2">
        <v>1.9</v>
      </c>
      <c r="I77" s="2">
        <v>3.968</v>
      </c>
      <c r="J77" s="2">
        <v>4.6479999999999997</v>
      </c>
      <c r="K77" s="2">
        <v>7.6859999999999999</v>
      </c>
      <c r="L77" s="2">
        <v>42</v>
      </c>
      <c r="M77" s="2">
        <v>73.12</v>
      </c>
      <c r="N77" s="2"/>
      <c r="P77" s="55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55"/>
      <c r="AC77" s="55"/>
    </row>
    <row r="78" spans="1:29">
      <c r="A78" s="137"/>
      <c r="B78" s="145"/>
      <c r="C78" s="9" t="s">
        <v>62</v>
      </c>
      <c r="D78" s="2">
        <v>150</v>
      </c>
      <c r="E78" s="2">
        <v>200</v>
      </c>
      <c r="F78" s="2">
        <v>0.19</v>
      </c>
      <c r="G78" s="2">
        <v>0.21</v>
      </c>
      <c r="H78" s="2">
        <v>3.3000000000000002E-2</v>
      </c>
      <c r="I78" s="2">
        <v>3.1E-2</v>
      </c>
      <c r="J78" s="2">
        <v>10.3</v>
      </c>
      <c r="K78" s="2">
        <v>18.288</v>
      </c>
      <c r="L78" s="2">
        <v>44.43</v>
      </c>
      <c r="M78" s="2">
        <v>63.536000000000001</v>
      </c>
      <c r="N78" s="2"/>
      <c r="P78" s="55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55"/>
      <c r="AC78" s="55"/>
    </row>
    <row r="79" spans="1:29">
      <c r="A79" s="137"/>
      <c r="B79" s="145"/>
      <c r="C79" s="2" t="s">
        <v>25</v>
      </c>
      <c r="D79" s="2">
        <v>20</v>
      </c>
      <c r="E79" s="2">
        <v>20</v>
      </c>
      <c r="F79" s="2">
        <v>1.64</v>
      </c>
      <c r="G79" s="2">
        <v>1.64</v>
      </c>
      <c r="H79" s="2">
        <v>0.23200000000000001</v>
      </c>
      <c r="I79" s="2">
        <v>0.23200000000000001</v>
      </c>
      <c r="J79" s="2">
        <v>9.5559999999999992</v>
      </c>
      <c r="K79" s="2">
        <v>9.5559999999999992</v>
      </c>
      <c r="L79" s="2">
        <v>47.8</v>
      </c>
      <c r="M79" s="2">
        <v>47.8</v>
      </c>
      <c r="N79" s="2"/>
      <c r="P79" s="55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55"/>
      <c r="AC79" s="55"/>
    </row>
    <row r="80" spans="1:29">
      <c r="A80" s="137"/>
      <c r="B80" s="146"/>
      <c r="C80" s="20"/>
      <c r="D80" s="36">
        <f t="shared" ref="D80:M80" si="16">SUM(D76:D79)</f>
        <v>320</v>
      </c>
      <c r="E80" s="36">
        <f t="shared" si="16"/>
        <v>410</v>
      </c>
      <c r="F80" s="36">
        <f t="shared" si="16"/>
        <v>18.324999999999999</v>
      </c>
      <c r="G80" s="36">
        <f t="shared" si="16"/>
        <v>21.963000000000001</v>
      </c>
      <c r="H80" s="36">
        <f t="shared" si="16"/>
        <v>25.628</v>
      </c>
      <c r="I80" s="36">
        <f t="shared" si="16"/>
        <v>31.959999999999997</v>
      </c>
      <c r="J80" s="36">
        <f t="shared" si="16"/>
        <v>59.803999999999988</v>
      </c>
      <c r="K80" s="36">
        <f t="shared" si="16"/>
        <v>77.248000000000005</v>
      </c>
      <c r="L80" s="36">
        <f t="shared" si="16"/>
        <v>424.94</v>
      </c>
      <c r="M80" s="36">
        <f t="shared" si="16"/>
        <v>523.61599999999999</v>
      </c>
      <c r="N80" s="2"/>
      <c r="P80" s="55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55"/>
      <c r="AC80" s="55"/>
    </row>
    <row r="81" spans="1:29">
      <c r="A81" s="137"/>
      <c r="B81" s="21" t="s">
        <v>35</v>
      </c>
      <c r="C81" s="20"/>
      <c r="D81" s="45">
        <f t="shared" ref="D81:M81" si="17">D63+D65+D73+D75+D80</f>
        <v>1450</v>
      </c>
      <c r="E81" s="45">
        <f t="shared" si="17"/>
        <v>1860</v>
      </c>
      <c r="F81" s="45">
        <f t="shared" si="17"/>
        <v>51.777000000000001</v>
      </c>
      <c r="G81" s="45">
        <f t="shared" si="17"/>
        <v>62.187800000000003</v>
      </c>
      <c r="H81" s="45">
        <f t="shared" si="17"/>
        <v>55.481999999999999</v>
      </c>
      <c r="I81" s="45">
        <f t="shared" si="17"/>
        <v>71.616</v>
      </c>
      <c r="J81" s="45">
        <f t="shared" si="17"/>
        <v>220.65749999999997</v>
      </c>
      <c r="K81" s="45">
        <f t="shared" si="17"/>
        <v>286.29129999999998</v>
      </c>
      <c r="L81" s="45">
        <f t="shared" si="17"/>
        <v>1476.4520000000002</v>
      </c>
      <c r="M81" s="45">
        <f t="shared" si="17"/>
        <v>1812.8009999999999</v>
      </c>
      <c r="N81" s="5"/>
      <c r="P81" s="55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55"/>
      <c r="AC81" s="55"/>
    </row>
    <row r="82" spans="1:29">
      <c r="A82" s="138"/>
      <c r="B82" s="21" t="s">
        <v>36</v>
      </c>
      <c r="N82" s="5"/>
      <c r="P82" s="55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55"/>
      <c r="AC82" s="55"/>
    </row>
    <row r="83" spans="1:29">
      <c r="A83" s="15"/>
      <c r="C83" s="116" t="s">
        <v>3</v>
      </c>
      <c r="D83" s="119" t="s">
        <v>4</v>
      </c>
      <c r="E83" s="120"/>
      <c r="F83" s="123" t="s">
        <v>5</v>
      </c>
      <c r="G83" s="124"/>
      <c r="H83" s="124"/>
      <c r="I83" s="124"/>
      <c r="J83" s="124"/>
      <c r="K83" s="125"/>
      <c r="L83" s="130" t="s">
        <v>6</v>
      </c>
      <c r="M83" s="131"/>
      <c r="P83" s="55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55"/>
      <c r="AC83" s="55"/>
    </row>
    <row r="84" spans="1:29">
      <c r="A84" s="110" t="s">
        <v>1</v>
      </c>
      <c r="B84" s="113" t="s">
        <v>2</v>
      </c>
      <c r="C84" s="117"/>
      <c r="D84" s="121"/>
      <c r="E84" s="122"/>
      <c r="F84" s="123" t="s">
        <v>7</v>
      </c>
      <c r="G84" s="125"/>
      <c r="H84" s="123" t="s">
        <v>8</v>
      </c>
      <c r="I84" s="125"/>
      <c r="J84" s="123" t="s">
        <v>9</v>
      </c>
      <c r="K84" s="125"/>
      <c r="L84" s="132"/>
      <c r="M84" s="133"/>
      <c r="N84" s="127" t="s">
        <v>37</v>
      </c>
      <c r="P84" s="55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55"/>
      <c r="AC84" s="55"/>
    </row>
    <row r="85" spans="1:29">
      <c r="A85" s="111"/>
      <c r="B85" s="114"/>
      <c r="C85" s="118"/>
      <c r="D85" s="1" t="s">
        <v>10</v>
      </c>
      <c r="E85" s="1" t="s">
        <v>11</v>
      </c>
      <c r="F85" s="1" t="s">
        <v>10</v>
      </c>
      <c r="G85" s="1" t="s">
        <v>11</v>
      </c>
      <c r="H85" s="1" t="s">
        <v>10</v>
      </c>
      <c r="I85" s="1" t="s">
        <v>11</v>
      </c>
      <c r="J85" s="1" t="s">
        <v>10</v>
      </c>
      <c r="K85" s="1" t="s">
        <v>11</v>
      </c>
      <c r="L85" s="1" t="s">
        <v>10</v>
      </c>
      <c r="M85" s="1" t="s">
        <v>11</v>
      </c>
      <c r="N85" s="128"/>
      <c r="P85" s="55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55"/>
      <c r="AC85" s="55"/>
    </row>
    <row r="86" spans="1:29">
      <c r="A86" s="112"/>
      <c r="B86" s="115"/>
      <c r="C86" s="80" t="s">
        <v>57</v>
      </c>
      <c r="D86" s="80">
        <v>150</v>
      </c>
      <c r="E86" s="80">
        <v>200</v>
      </c>
      <c r="F86" s="80">
        <v>5.5179999999999998</v>
      </c>
      <c r="G86" s="80">
        <v>5.85</v>
      </c>
      <c r="H86" s="80">
        <v>6.5149999999999997</v>
      </c>
      <c r="I86" s="80">
        <v>6.32</v>
      </c>
      <c r="J86" s="80">
        <v>22.327999999999999</v>
      </c>
      <c r="K86" s="80">
        <v>23.98</v>
      </c>
      <c r="L86" s="80">
        <v>169.43</v>
      </c>
      <c r="M86" s="80">
        <v>184.1</v>
      </c>
      <c r="N86" s="129"/>
      <c r="P86" s="55"/>
      <c r="Q86" s="62"/>
      <c r="R86" s="62"/>
      <c r="S86" s="64"/>
      <c r="T86" s="64"/>
      <c r="U86" s="64"/>
      <c r="V86" s="64"/>
      <c r="W86" s="64"/>
      <c r="X86" s="64"/>
      <c r="Y86" s="64"/>
      <c r="Z86" s="64"/>
      <c r="AA86" s="64"/>
      <c r="AB86" s="91"/>
      <c r="AC86" s="91"/>
    </row>
    <row r="87" spans="1:29">
      <c r="A87" s="136" t="s">
        <v>56</v>
      </c>
      <c r="B87" s="160" t="s">
        <v>13</v>
      </c>
      <c r="C87" s="2" t="s">
        <v>41</v>
      </c>
      <c r="D87" s="2">
        <v>150</v>
      </c>
      <c r="E87" s="2">
        <v>200</v>
      </c>
      <c r="F87" s="2">
        <v>3.6019999999999999</v>
      </c>
      <c r="G87" s="2">
        <v>4.4039999999999999</v>
      </c>
      <c r="H87" s="2">
        <v>4.0149999999999997</v>
      </c>
      <c r="I87" s="2">
        <v>4.83</v>
      </c>
      <c r="J87" s="2">
        <v>5.9189999999999996</v>
      </c>
      <c r="K87" s="2">
        <v>50.112000000000002</v>
      </c>
      <c r="L87" s="2">
        <v>73.099999999999994</v>
      </c>
      <c r="M87" s="2">
        <v>137.41999999999999</v>
      </c>
      <c r="N87" s="2"/>
      <c r="P87" s="55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55"/>
      <c r="AC87" s="55"/>
    </row>
    <row r="88" spans="1:29">
      <c r="A88" s="137"/>
      <c r="B88" s="161"/>
      <c r="C88" s="28" t="s">
        <v>16</v>
      </c>
      <c r="D88" s="29">
        <v>5</v>
      </c>
      <c r="E88" s="28">
        <v>5</v>
      </c>
      <c r="F88" s="28">
        <v>0.04</v>
      </c>
      <c r="G88" s="28">
        <v>0.04</v>
      </c>
      <c r="H88" s="28">
        <v>3.625</v>
      </c>
      <c r="I88" s="28">
        <v>3.625</v>
      </c>
      <c r="J88" s="28">
        <v>6.7000000000000004E-2</v>
      </c>
      <c r="K88" s="28">
        <v>6.7000000000000004E-2</v>
      </c>
      <c r="L88" s="2">
        <v>33</v>
      </c>
      <c r="M88" s="2">
        <v>33</v>
      </c>
      <c r="N88" s="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</row>
    <row r="89" spans="1:29">
      <c r="A89" s="137"/>
      <c r="B89" s="161"/>
      <c r="C89" s="2" t="s">
        <v>15</v>
      </c>
      <c r="D89" s="2">
        <v>20</v>
      </c>
      <c r="E89" s="2">
        <v>30</v>
      </c>
      <c r="F89" s="2">
        <v>1.5</v>
      </c>
      <c r="G89" s="2">
        <v>2.25</v>
      </c>
      <c r="H89" s="2">
        <v>0.57999999999999996</v>
      </c>
      <c r="I89" s="2">
        <v>0.77</v>
      </c>
      <c r="J89" s="2">
        <v>10.103999999999999</v>
      </c>
      <c r="K89" s="2">
        <v>15.156000000000001</v>
      </c>
      <c r="L89" s="2">
        <v>52.6</v>
      </c>
      <c r="M89" s="2">
        <v>78.900000000000006</v>
      </c>
      <c r="N89" s="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</row>
    <row r="90" spans="1:29">
      <c r="A90" s="137"/>
      <c r="B90" s="162"/>
      <c r="C90" s="20"/>
      <c r="D90" s="36">
        <f t="shared" ref="D90:M90" si="18">SUM(D86:D89)</f>
        <v>325</v>
      </c>
      <c r="E90" s="36">
        <f t="shared" si="18"/>
        <v>435</v>
      </c>
      <c r="F90" s="36">
        <f t="shared" si="18"/>
        <v>10.659999999999998</v>
      </c>
      <c r="G90" s="36">
        <f t="shared" si="18"/>
        <v>12.543999999999999</v>
      </c>
      <c r="H90" s="36">
        <f t="shared" si="18"/>
        <v>14.734999999999999</v>
      </c>
      <c r="I90" s="36">
        <f t="shared" si="18"/>
        <v>15.545</v>
      </c>
      <c r="J90" s="36">
        <f t="shared" si="18"/>
        <v>38.417999999999999</v>
      </c>
      <c r="K90" s="36">
        <f t="shared" si="18"/>
        <v>89.314999999999998</v>
      </c>
      <c r="L90" s="36">
        <f t="shared" si="18"/>
        <v>328.13</v>
      </c>
      <c r="M90" s="36">
        <f t="shared" si="18"/>
        <v>433.41999999999996</v>
      </c>
      <c r="N90" s="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</row>
    <row r="91" spans="1:29">
      <c r="A91" s="137"/>
      <c r="B91" s="21" t="s">
        <v>17</v>
      </c>
      <c r="C91" s="2" t="s">
        <v>50</v>
      </c>
      <c r="D91" s="7">
        <v>108</v>
      </c>
      <c r="E91" s="2">
        <v>114</v>
      </c>
      <c r="F91" s="2">
        <v>1.62</v>
      </c>
      <c r="G91" s="2">
        <v>1.026</v>
      </c>
      <c r="H91" s="2">
        <v>0</v>
      </c>
      <c r="I91" s="2">
        <v>0</v>
      </c>
      <c r="J91" s="2">
        <v>22.68</v>
      </c>
      <c r="K91" s="2">
        <v>27.588000000000001</v>
      </c>
      <c r="L91" s="2">
        <v>103.68</v>
      </c>
      <c r="M91" s="2">
        <v>114.4</v>
      </c>
      <c r="N91" s="5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</row>
    <row r="92" spans="1:29">
      <c r="A92" s="137"/>
      <c r="B92" s="6" t="s">
        <v>18</v>
      </c>
      <c r="C92" s="20"/>
      <c r="D92" s="37">
        <f>SUM(D91)</f>
        <v>108</v>
      </c>
      <c r="E92" s="37">
        <f t="shared" ref="E92:M92" si="19">SUM(E91)</f>
        <v>114</v>
      </c>
      <c r="F92" s="37">
        <f t="shared" si="19"/>
        <v>1.62</v>
      </c>
      <c r="G92" s="37">
        <f t="shared" si="19"/>
        <v>1.026</v>
      </c>
      <c r="H92" s="37">
        <f t="shared" si="19"/>
        <v>0</v>
      </c>
      <c r="I92" s="37">
        <f t="shared" si="19"/>
        <v>0</v>
      </c>
      <c r="J92" s="37">
        <f t="shared" si="19"/>
        <v>22.68</v>
      </c>
      <c r="K92" s="37">
        <f t="shared" si="19"/>
        <v>27.588000000000001</v>
      </c>
      <c r="L92" s="37">
        <f t="shared" si="19"/>
        <v>103.68</v>
      </c>
      <c r="M92" s="37">
        <f t="shared" si="19"/>
        <v>114.4</v>
      </c>
      <c r="N92" s="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55"/>
      <c r="AC92" s="55"/>
    </row>
    <row r="93" spans="1:29" ht="27.75" customHeight="1">
      <c r="A93" s="137"/>
      <c r="B93" s="21" t="s">
        <v>19</v>
      </c>
      <c r="C93" s="8" t="s">
        <v>78</v>
      </c>
      <c r="D93" s="2">
        <v>150</v>
      </c>
      <c r="E93" s="2">
        <v>200</v>
      </c>
      <c r="F93" s="2">
        <v>4.8765000000000001</v>
      </c>
      <c r="G93" s="2">
        <v>0.50649999999999995</v>
      </c>
      <c r="H93" s="2">
        <v>4.7640000000000002</v>
      </c>
      <c r="I93" s="2">
        <v>4.8940000000000001</v>
      </c>
      <c r="J93" s="3">
        <v>12.32</v>
      </c>
      <c r="K93" s="3">
        <v>15.72</v>
      </c>
      <c r="L93" s="2">
        <v>100.075</v>
      </c>
      <c r="M93" s="2">
        <v>116.52500000000001</v>
      </c>
      <c r="N93" s="5"/>
      <c r="Q93" s="62"/>
      <c r="R93" s="88"/>
      <c r="S93" s="56"/>
      <c r="T93" s="56"/>
      <c r="U93" s="89"/>
      <c r="V93" s="56"/>
      <c r="W93" s="89"/>
      <c r="X93" s="56"/>
      <c r="Y93" s="89"/>
      <c r="Z93" s="57"/>
      <c r="AA93" s="89"/>
      <c r="AB93" s="56"/>
      <c r="AC93" s="55"/>
    </row>
    <row r="94" spans="1:29">
      <c r="A94" s="137"/>
      <c r="B94" s="139" t="s">
        <v>20</v>
      </c>
      <c r="C94" s="8" t="s">
        <v>79</v>
      </c>
      <c r="D94" s="2">
        <v>60</v>
      </c>
      <c r="E94" s="2">
        <v>70</v>
      </c>
      <c r="F94" s="2">
        <v>7.9320000000000004</v>
      </c>
      <c r="G94" s="2">
        <v>10.026</v>
      </c>
      <c r="H94" s="3">
        <v>7.673</v>
      </c>
      <c r="I94" s="3">
        <v>8.8019999999999996</v>
      </c>
      <c r="J94" s="2">
        <v>9.1440000000000001</v>
      </c>
      <c r="K94" s="2">
        <v>9.0459999999999994</v>
      </c>
      <c r="L94" s="2">
        <v>135.12</v>
      </c>
      <c r="M94" s="2">
        <v>156.12</v>
      </c>
      <c r="N94" s="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</row>
    <row r="95" spans="1:29">
      <c r="A95" s="137"/>
      <c r="B95" s="140"/>
      <c r="C95" s="2" t="s">
        <v>80</v>
      </c>
      <c r="D95" s="2">
        <v>80</v>
      </c>
      <c r="E95" s="2">
        <v>100</v>
      </c>
      <c r="F95" s="2">
        <v>1.792</v>
      </c>
      <c r="G95" s="2">
        <v>2.2200000000000002</v>
      </c>
      <c r="H95" s="2">
        <v>3.78</v>
      </c>
      <c r="I95" s="2">
        <v>4.7210000000000001</v>
      </c>
      <c r="J95" s="2">
        <v>10.773</v>
      </c>
      <c r="K95" s="2">
        <v>13.302</v>
      </c>
      <c r="L95" s="2">
        <v>86.04</v>
      </c>
      <c r="M95" s="2">
        <v>106.75</v>
      </c>
      <c r="N95" s="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</row>
    <row r="96" spans="1:29">
      <c r="A96" s="137"/>
      <c r="B96" s="140"/>
      <c r="C96" s="2" t="s">
        <v>81</v>
      </c>
      <c r="D96" s="2">
        <v>50</v>
      </c>
      <c r="E96" s="2">
        <v>70</v>
      </c>
      <c r="F96" s="2">
        <v>0.81899999999999995</v>
      </c>
      <c r="G96" s="2">
        <v>1.1459999999999999</v>
      </c>
      <c r="H96" s="2">
        <v>1.68</v>
      </c>
      <c r="I96" s="2">
        <v>2.3519999999999999</v>
      </c>
      <c r="J96" s="2">
        <v>5.5170000000000003</v>
      </c>
      <c r="K96" s="2">
        <v>7.7229999999999999</v>
      </c>
      <c r="L96" s="2">
        <v>40.5</v>
      </c>
      <c r="M96" s="2">
        <v>56.7</v>
      </c>
      <c r="N96" s="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</row>
    <row r="97" spans="1:27">
      <c r="A97" s="137"/>
      <c r="B97" s="140"/>
      <c r="C97" s="19" t="s">
        <v>87</v>
      </c>
      <c r="D97" s="11">
        <v>150</v>
      </c>
      <c r="E97" s="2">
        <v>200</v>
      </c>
      <c r="F97" s="2">
        <v>0.32100000000000001</v>
      </c>
      <c r="G97" s="2">
        <v>0.38400000000000001</v>
      </c>
      <c r="H97" s="2">
        <v>0</v>
      </c>
      <c r="I97" s="2">
        <v>0</v>
      </c>
      <c r="J97" s="2">
        <v>15.21</v>
      </c>
      <c r="K97" s="2">
        <v>23.13</v>
      </c>
      <c r="L97" s="2">
        <v>59.61</v>
      </c>
      <c r="M97" s="2">
        <v>88.86</v>
      </c>
      <c r="N97" s="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</row>
    <row r="98" spans="1:27">
      <c r="A98" s="137"/>
      <c r="B98" s="140"/>
      <c r="C98" s="2" t="s">
        <v>25</v>
      </c>
      <c r="D98" s="2">
        <v>20</v>
      </c>
      <c r="E98" s="2">
        <v>30</v>
      </c>
      <c r="F98" s="2">
        <v>1.64</v>
      </c>
      <c r="G98" s="2">
        <v>2.46</v>
      </c>
      <c r="H98" s="2">
        <v>0.23200000000000001</v>
      </c>
      <c r="I98" s="2">
        <v>0.34799999999999998</v>
      </c>
      <c r="J98" s="2">
        <v>9.5559999999999992</v>
      </c>
      <c r="K98" s="2">
        <v>14.334</v>
      </c>
      <c r="L98" s="2">
        <v>47.8</v>
      </c>
      <c r="M98" s="2">
        <v>71.7</v>
      </c>
      <c r="N98" s="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</row>
    <row r="99" spans="1:27">
      <c r="A99" s="137"/>
      <c r="B99" s="140"/>
      <c r="C99" s="9" t="s">
        <v>26</v>
      </c>
      <c r="D99" s="2">
        <v>40</v>
      </c>
      <c r="E99" s="2">
        <v>50</v>
      </c>
      <c r="F99" s="2">
        <v>2.8079999999999998</v>
      </c>
      <c r="G99" s="2">
        <v>3.51</v>
      </c>
      <c r="H99" s="2">
        <v>0.436</v>
      </c>
      <c r="I99" s="2">
        <v>0.54500000000000004</v>
      </c>
      <c r="J99" s="2">
        <v>18.52</v>
      </c>
      <c r="K99" s="2">
        <v>23.15</v>
      </c>
      <c r="L99" s="2">
        <v>86.4</v>
      </c>
      <c r="M99" s="2">
        <v>108</v>
      </c>
      <c r="N99" s="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</row>
    <row r="100" spans="1:27">
      <c r="A100" s="137"/>
      <c r="B100" s="143"/>
      <c r="C100" s="20"/>
      <c r="D100" s="36">
        <f t="shared" ref="D100:M100" si="20">SUM(D93:D99)</f>
        <v>550</v>
      </c>
      <c r="E100" s="36">
        <f t="shared" si="20"/>
        <v>720</v>
      </c>
      <c r="F100" s="36">
        <f t="shared" si="20"/>
        <v>20.188499999999998</v>
      </c>
      <c r="G100" s="36">
        <f t="shared" si="20"/>
        <v>20.252499999999998</v>
      </c>
      <c r="H100" s="36">
        <f t="shared" si="20"/>
        <v>18.565000000000001</v>
      </c>
      <c r="I100" s="36">
        <f t="shared" si="20"/>
        <v>21.662000000000003</v>
      </c>
      <c r="J100" s="36">
        <f t="shared" si="20"/>
        <v>81.039999999999992</v>
      </c>
      <c r="K100" s="36">
        <f t="shared" si="20"/>
        <v>106.405</v>
      </c>
      <c r="L100" s="36">
        <f t="shared" si="20"/>
        <v>555.54500000000007</v>
      </c>
      <c r="M100" s="36">
        <f t="shared" si="20"/>
        <v>704.65499999999997</v>
      </c>
      <c r="N100" s="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</row>
    <row r="101" spans="1:27">
      <c r="A101" s="137"/>
      <c r="B101" s="43"/>
      <c r="C101" s="27" t="s">
        <v>29</v>
      </c>
      <c r="D101" s="27">
        <v>20</v>
      </c>
      <c r="E101" s="28">
        <v>20</v>
      </c>
      <c r="F101" s="27">
        <v>1.5</v>
      </c>
      <c r="G101" s="27">
        <v>1.5</v>
      </c>
      <c r="H101" s="27">
        <v>1.96</v>
      </c>
      <c r="I101" s="27">
        <v>1.96</v>
      </c>
      <c r="J101" s="27">
        <v>14.88</v>
      </c>
      <c r="K101" s="27">
        <v>14.88</v>
      </c>
      <c r="L101" s="27">
        <v>83.4</v>
      </c>
      <c r="M101" s="27">
        <v>125.1</v>
      </c>
      <c r="N101" s="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</row>
    <row r="102" spans="1:27">
      <c r="A102" s="137"/>
      <c r="B102" s="21" t="s">
        <v>27</v>
      </c>
      <c r="C102" s="51" t="s">
        <v>82</v>
      </c>
      <c r="D102" s="51">
        <v>150</v>
      </c>
      <c r="E102" s="51">
        <v>200</v>
      </c>
      <c r="F102" s="51">
        <v>0.08</v>
      </c>
      <c r="G102" s="51">
        <v>0.08</v>
      </c>
      <c r="H102" s="51">
        <v>0</v>
      </c>
      <c r="I102" s="51">
        <v>0</v>
      </c>
      <c r="J102" s="51">
        <v>18.239999999999998</v>
      </c>
      <c r="K102" s="51">
        <v>23.23</v>
      </c>
      <c r="L102" s="51">
        <v>69.78</v>
      </c>
      <c r="M102" s="51">
        <v>88.48</v>
      </c>
      <c r="N102" s="5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</row>
    <row r="103" spans="1:27" ht="31.5">
      <c r="A103" s="137"/>
      <c r="B103" s="12" t="s">
        <v>28</v>
      </c>
      <c r="C103" s="20"/>
      <c r="D103" s="36">
        <f t="shared" ref="D103:L103" si="21">SUM(D101:D102)</f>
        <v>170</v>
      </c>
      <c r="E103" s="36">
        <f t="shared" si="21"/>
        <v>220</v>
      </c>
      <c r="F103" s="36">
        <f t="shared" si="21"/>
        <v>1.58</v>
      </c>
      <c r="G103" s="36">
        <f t="shared" si="21"/>
        <v>1.58</v>
      </c>
      <c r="H103" s="36">
        <f t="shared" si="21"/>
        <v>1.96</v>
      </c>
      <c r="I103" s="36">
        <f t="shared" si="21"/>
        <v>1.96</v>
      </c>
      <c r="J103" s="36">
        <f t="shared" si="21"/>
        <v>33.119999999999997</v>
      </c>
      <c r="K103" s="36">
        <f t="shared" si="21"/>
        <v>38.11</v>
      </c>
      <c r="L103" s="36">
        <f t="shared" si="21"/>
        <v>153.18</v>
      </c>
      <c r="M103" s="36">
        <f>SUM(M101:M102)</f>
        <v>213.57999999999998</v>
      </c>
      <c r="N103" s="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</row>
    <row r="104" spans="1:27">
      <c r="A104" s="137"/>
      <c r="B104" s="21" t="s">
        <v>31</v>
      </c>
      <c r="C104" s="2" t="s">
        <v>101</v>
      </c>
      <c r="D104" s="2">
        <v>150</v>
      </c>
      <c r="E104" s="2">
        <v>200</v>
      </c>
      <c r="F104" s="2">
        <v>9.5719999999999992</v>
      </c>
      <c r="G104" s="2">
        <v>12.414</v>
      </c>
      <c r="H104" s="2">
        <v>7.8220000000000001</v>
      </c>
      <c r="I104" s="2">
        <v>12.582000000000001</v>
      </c>
      <c r="J104" s="2">
        <v>24.045999999999999</v>
      </c>
      <c r="K104" s="2">
        <v>31.92</v>
      </c>
      <c r="L104" s="2">
        <v>208.24</v>
      </c>
      <c r="M104" s="2">
        <v>293.64999999999998</v>
      </c>
      <c r="N104" s="5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</row>
    <row r="105" spans="1:27">
      <c r="A105" s="137"/>
      <c r="B105" s="144" t="s">
        <v>32</v>
      </c>
      <c r="C105" s="8" t="s">
        <v>33</v>
      </c>
      <c r="D105" s="2">
        <v>30</v>
      </c>
      <c r="E105" s="2">
        <v>50</v>
      </c>
      <c r="F105" s="2">
        <v>0.81699999999999995</v>
      </c>
      <c r="G105" s="2">
        <v>1.2689999999999999</v>
      </c>
      <c r="H105" s="2">
        <v>1.59</v>
      </c>
      <c r="I105" s="2">
        <v>3.1680000000000001</v>
      </c>
      <c r="J105" s="2">
        <v>2.5670000000000002</v>
      </c>
      <c r="K105" s="2">
        <v>3.8969999999999998</v>
      </c>
      <c r="L105" s="2">
        <v>35</v>
      </c>
      <c r="M105" s="2">
        <v>49.23</v>
      </c>
      <c r="N105" s="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</row>
    <row r="106" spans="1:27">
      <c r="A106" s="137"/>
      <c r="B106" s="145"/>
      <c r="C106" s="2" t="s">
        <v>34</v>
      </c>
      <c r="D106" s="2">
        <v>150</v>
      </c>
      <c r="E106" s="2">
        <v>200</v>
      </c>
      <c r="F106" s="2">
        <v>0.06</v>
      </c>
      <c r="G106" s="2">
        <v>0.06</v>
      </c>
      <c r="H106" s="2">
        <v>1.4999999999999999E-2</v>
      </c>
      <c r="I106" s="2">
        <v>1.4999999999999999E-2</v>
      </c>
      <c r="J106" s="3">
        <v>7.9960000000000004</v>
      </c>
      <c r="K106" s="3">
        <f>0.012+7.984</f>
        <v>7.9959999999999996</v>
      </c>
      <c r="L106" s="3">
        <v>31.138000000000002</v>
      </c>
      <c r="M106" s="3">
        <v>41.517000000000003</v>
      </c>
      <c r="N106" s="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</row>
    <row r="107" spans="1:27">
      <c r="A107" s="137"/>
      <c r="B107" s="145"/>
      <c r="C107" s="2" t="s">
        <v>25</v>
      </c>
      <c r="D107" s="2">
        <v>20</v>
      </c>
      <c r="E107" s="2">
        <v>20</v>
      </c>
      <c r="F107" s="2">
        <v>1.64</v>
      </c>
      <c r="G107" s="2">
        <v>1.64</v>
      </c>
      <c r="H107" s="2">
        <v>0.23200000000000001</v>
      </c>
      <c r="I107" s="2">
        <v>0.23200000000000001</v>
      </c>
      <c r="J107" s="2">
        <v>9.5559999999999992</v>
      </c>
      <c r="K107" s="2">
        <v>9.5559999999999992</v>
      </c>
      <c r="L107" s="2">
        <v>47.8</v>
      </c>
      <c r="M107" s="2">
        <v>47.8</v>
      </c>
      <c r="N107" s="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</row>
    <row r="108" spans="1:27">
      <c r="A108" s="137"/>
      <c r="B108" s="146"/>
      <c r="C108" s="20"/>
      <c r="D108" s="5">
        <f t="shared" ref="D108:M108" si="22">SUM(D104:D107)</f>
        <v>350</v>
      </c>
      <c r="E108" s="5">
        <f t="shared" si="22"/>
        <v>470</v>
      </c>
      <c r="F108" s="5">
        <f t="shared" si="22"/>
        <v>12.089</v>
      </c>
      <c r="G108" s="5">
        <f t="shared" si="22"/>
        <v>15.383000000000001</v>
      </c>
      <c r="H108" s="5">
        <f t="shared" si="22"/>
        <v>9.6590000000000007</v>
      </c>
      <c r="I108" s="5">
        <f t="shared" si="22"/>
        <v>15.997</v>
      </c>
      <c r="J108" s="5">
        <f t="shared" si="22"/>
        <v>44.164999999999999</v>
      </c>
      <c r="K108" s="5">
        <f t="shared" si="22"/>
        <v>53.369</v>
      </c>
      <c r="L108" s="5">
        <f t="shared" si="22"/>
        <v>322.178</v>
      </c>
      <c r="M108" s="5">
        <f t="shared" si="22"/>
        <v>432.197</v>
      </c>
      <c r="N108" s="2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</row>
    <row r="109" spans="1:27">
      <c r="A109" s="137"/>
      <c r="B109" s="21" t="s">
        <v>35</v>
      </c>
      <c r="C109" s="20"/>
      <c r="D109" s="45">
        <f t="shared" ref="D109:M109" si="23">D90+D92+D100+D103+D108</f>
        <v>1503</v>
      </c>
      <c r="E109" s="45">
        <f t="shared" si="23"/>
        <v>1959</v>
      </c>
      <c r="F109" s="45">
        <f t="shared" si="23"/>
        <v>46.137499999999989</v>
      </c>
      <c r="G109" s="45">
        <f t="shared" si="23"/>
        <v>50.785499999999999</v>
      </c>
      <c r="H109" s="45">
        <f t="shared" si="23"/>
        <v>44.918999999999997</v>
      </c>
      <c r="I109" s="45">
        <f t="shared" si="23"/>
        <v>55.164000000000001</v>
      </c>
      <c r="J109" s="45">
        <f t="shared" si="23"/>
        <v>219.42299999999997</v>
      </c>
      <c r="K109" s="45">
        <f t="shared" si="23"/>
        <v>314.78700000000003</v>
      </c>
      <c r="L109" s="45">
        <f t="shared" si="23"/>
        <v>1462.7130000000002</v>
      </c>
      <c r="M109" s="45">
        <f t="shared" si="23"/>
        <v>1898.252</v>
      </c>
      <c r="N109" s="5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</row>
    <row r="110" spans="1:27">
      <c r="A110" s="138"/>
      <c r="B110" s="21" t="s">
        <v>36</v>
      </c>
      <c r="N110" s="5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</row>
    <row r="111" spans="1:27">
      <c r="A111" s="15"/>
      <c r="C111" s="116" t="s">
        <v>3</v>
      </c>
      <c r="D111" s="119" t="s">
        <v>4</v>
      </c>
      <c r="E111" s="120"/>
      <c r="F111" s="123" t="s">
        <v>5</v>
      </c>
      <c r="G111" s="124"/>
      <c r="H111" s="124"/>
      <c r="I111" s="124"/>
      <c r="J111" s="124"/>
      <c r="K111" s="125"/>
      <c r="L111" s="130" t="s">
        <v>6</v>
      </c>
      <c r="M111" s="131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</row>
    <row r="112" spans="1:27">
      <c r="A112" s="110" t="s">
        <v>1</v>
      </c>
      <c r="B112" s="113" t="s">
        <v>2</v>
      </c>
      <c r="C112" s="117"/>
      <c r="D112" s="121"/>
      <c r="E112" s="122"/>
      <c r="F112" s="123" t="s">
        <v>7</v>
      </c>
      <c r="G112" s="125"/>
      <c r="H112" s="123" t="s">
        <v>8</v>
      </c>
      <c r="I112" s="125"/>
      <c r="J112" s="123" t="s">
        <v>9</v>
      </c>
      <c r="K112" s="125"/>
      <c r="L112" s="132"/>
      <c r="M112" s="133"/>
      <c r="N112" s="127" t="s">
        <v>37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</row>
    <row r="113" spans="1:28">
      <c r="A113" s="111"/>
      <c r="B113" s="114"/>
      <c r="C113" s="118"/>
      <c r="D113" s="1" t="s">
        <v>10</v>
      </c>
      <c r="E113" s="1" t="s">
        <v>11</v>
      </c>
      <c r="F113" s="1" t="s">
        <v>10</v>
      </c>
      <c r="G113" s="1" t="s">
        <v>11</v>
      </c>
      <c r="H113" s="1" t="s">
        <v>10</v>
      </c>
      <c r="I113" s="1" t="s">
        <v>11</v>
      </c>
      <c r="J113" s="1" t="s">
        <v>10</v>
      </c>
      <c r="K113" s="1" t="s">
        <v>11</v>
      </c>
      <c r="L113" s="1" t="s">
        <v>10</v>
      </c>
      <c r="M113" s="1" t="s">
        <v>11</v>
      </c>
      <c r="N113" s="128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</row>
    <row r="114" spans="1:28">
      <c r="A114" s="112"/>
      <c r="B114" s="115"/>
      <c r="C114" s="100" t="s">
        <v>69</v>
      </c>
      <c r="D114" s="100">
        <v>150</v>
      </c>
      <c r="E114" s="100">
        <v>200</v>
      </c>
      <c r="F114" s="100">
        <v>5.9240000000000004</v>
      </c>
      <c r="G114" s="100">
        <v>6.44</v>
      </c>
      <c r="H114" s="100">
        <v>6.7949999999999999</v>
      </c>
      <c r="I114" s="100">
        <v>9.6649999999999991</v>
      </c>
      <c r="J114" s="100">
        <v>23.38</v>
      </c>
      <c r="K114" s="100">
        <v>22.126999999999999</v>
      </c>
      <c r="L114" s="100">
        <v>196.78</v>
      </c>
      <c r="M114" s="100">
        <v>200</v>
      </c>
      <c r="N114" s="129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</row>
    <row r="115" spans="1:28">
      <c r="A115" s="136" t="s">
        <v>63</v>
      </c>
      <c r="B115" s="139" t="s">
        <v>13</v>
      </c>
      <c r="C115" s="2" t="s">
        <v>49</v>
      </c>
      <c r="D115" s="4">
        <v>16</v>
      </c>
      <c r="E115" s="2">
        <v>21</v>
      </c>
      <c r="F115" s="2">
        <v>3.9</v>
      </c>
      <c r="G115" s="2">
        <v>5.1100000000000003</v>
      </c>
      <c r="H115" s="2">
        <v>4.0199999999999996</v>
      </c>
      <c r="I115" s="2">
        <v>5.27</v>
      </c>
      <c r="J115" s="2">
        <v>0.3</v>
      </c>
      <c r="K115" s="2">
        <v>0.39300000000000002</v>
      </c>
      <c r="L115" s="2">
        <v>52.8</v>
      </c>
      <c r="M115" s="2">
        <v>69.3</v>
      </c>
      <c r="N115" s="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</row>
    <row r="116" spans="1:28">
      <c r="A116" s="137"/>
      <c r="B116" s="140"/>
      <c r="C116" s="47" t="s">
        <v>91</v>
      </c>
      <c r="D116" s="47">
        <v>150</v>
      </c>
      <c r="E116" s="47">
        <v>200</v>
      </c>
      <c r="F116" s="47">
        <v>3.51</v>
      </c>
      <c r="G116" s="47">
        <v>4.4779999999999998</v>
      </c>
      <c r="H116" s="47">
        <v>3.8759999999999999</v>
      </c>
      <c r="I116" s="47">
        <v>5.0880000000000001</v>
      </c>
      <c r="J116" s="47">
        <v>13.702</v>
      </c>
      <c r="K116" s="47">
        <v>20.035</v>
      </c>
      <c r="L116" s="47">
        <v>101.01</v>
      </c>
      <c r="M116" s="47">
        <v>138</v>
      </c>
      <c r="N116" s="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</row>
    <row r="117" spans="1:28">
      <c r="A117" s="137"/>
      <c r="B117" s="140"/>
      <c r="C117" s="2" t="s">
        <v>15</v>
      </c>
      <c r="D117" s="2">
        <v>20</v>
      </c>
      <c r="E117" s="2">
        <v>30</v>
      </c>
      <c r="F117" s="2">
        <v>1.5</v>
      </c>
      <c r="G117" s="2">
        <v>2.25</v>
      </c>
      <c r="H117" s="2">
        <v>0.57999999999999996</v>
      </c>
      <c r="I117" s="2">
        <v>0.77</v>
      </c>
      <c r="J117" s="2">
        <v>10.103999999999999</v>
      </c>
      <c r="K117" s="2">
        <v>15.156000000000001</v>
      </c>
      <c r="L117" s="2">
        <v>52.6</v>
      </c>
      <c r="M117" s="2">
        <v>78.900000000000006</v>
      </c>
      <c r="N117" s="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</row>
    <row r="118" spans="1:28">
      <c r="A118" s="137"/>
      <c r="B118" s="140"/>
      <c r="C118" s="33" t="s">
        <v>17</v>
      </c>
      <c r="D118" s="36">
        <f t="shared" ref="D118:M118" si="24">SUM(D114:D117)</f>
        <v>336</v>
      </c>
      <c r="E118" s="36">
        <f t="shared" si="24"/>
        <v>451</v>
      </c>
      <c r="F118" s="36">
        <f t="shared" si="24"/>
        <v>14.834</v>
      </c>
      <c r="G118" s="36">
        <f t="shared" si="24"/>
        <v>18.277999999999999</v>
      </c>
      <c r="H118" s="36">
        <f t="shared" si="24"/>
        <v>15.270999999999999</v>
      </c>
      <c r="I118" s="36">
        <f t="shared" si="24"/>
        <v>20.792999999999999</v>
      </c>
      <c r="J118" s="36">
        <f t="shared" si="24"/>
        <v>47.485999999999997</v>
      </c>
      <c r="K118" s="36">
        <f t="shared" si="24"/>
        <v>57.710999999999999</v>
      </c>
      <c r="L118" s="36">
        <f t="shared" si="24"/>
        <v>403.19</v>
      </c>
      <c r="M118" s="36">
        <f t="shared" si="24"/>
        <v>486.20000000000005</v>
      </c>
      <c r="N118" s="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</row>
    <row r="119" spans="1:28">
      <c r="A119" s="137"/>
      <c r="B119" s="32"/>
      <c r="C119" s="2" t="s">
        <v>59</v>
      </c>
      <c r="D119" s="2">
        <v>150</v>
      </c>
      <c r="E119" s="2">
        <v>150</v>
      </c>
      <c r="F119" s="2">
        <v>0.4</v>
      </c>
      <c r="G119" s="2">
        <v>0.4</v>
      </c>
      <c r="H119" s="2">
        <v>0</v>
      </c>
      <c r="I119" s="2">
        <v>0</v>
      </c>
      <c r="J119" s="2">
        <v>11.7</v>
      </c>
      <c r="K119" s="2">
        <v>11.7</v>
      </c>
      <c r="L119" s="2">
        <v>50</v>
      </c>
      <c r="M119" s="2">
        <v>50</v>
      </c>
      <c r="N119" s="5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</row>
    <row r="120" spans="1:28">
      <c r="A120" s="137"/>
      <c r="B120" s="6" t="s">
        <v>18</v>
      </c>
      <c r="C120" s="20"/>
      <c r="D120" s="37">
        <f>SUM(D119)</f>
        <v>150</v>
      </c>
      <c r="E120" s="37">
        <f t="shared" ref="E120:M120" si="25">SUM(E119)</f>
        <v>150</v>
      </c>
      <c r="F120" s="37">
        <f t="shared" si="25"/>
        <v>0.4</v>
      </c>
      <c r="G120" s="37">
        <f t="shared" si="25"/>
        <v>0.4</v>
      </c>
      <c r="H120" s="37">
        <f t="shared" si="25"/>
        <v>0</v>
      </c>
      <c r="I120" s="37">
        <f t="shared" si="25"/>
        <v>0</v>
      </c>
      <c r="J120" s="37">
        <f t="shared" si="25"/>
        <v>11.7</v>
      </c>
      <c r="K120" s="37">
        <f t="shared" si="25"/>
        <v>11.7</v>
      </c>
      <c r="L120" s="37">
        <f t="shared" si="25"/>
        <v>50</v>
      </c>
      <c r="M120" s="37">
        <f t="shared" si="25"/>
        <v>50</v>
      </c>
      <c r="N120" s="2"/>
      <c r="Q120" s="62"/>
      <c r="R120" s="78"/>
      <c r="S120" s="72"/>
      <c r="T120" s="59"/>
      <c r="U120" s="59"/>
      <c r="V120" s="59"/>
      <c r="W120" s="59"/>
      <c r="X120" s="59"/>
      <c r="Y120" s="59"/>
      <c r="Z120" s="59"/>
      <c r="AA120" s="59"/>
      <c r="AB120" s="54"/>
    </row>
    <row r="121" spans="1:28" ht="33">
      <c r="A121" s="137"/>
      <c r="B121" s="21" t="s">
        <v>19</v>
      </c>
      <c r="C121" s="79" t="s">
        <v>115</v>
      </c>
      <c r="D121" s="80">
        <v>150</v>
      </c>
      <c r="E121" s="80">
        <v>200</v>
      </c>
      <c r="F121" s="80">
        <v>4.13</v>
      </c>
      <c r="G121" s="80">
        <v>4.3410000000000002</v>
      </c>
      <c r="H121" s="80">
        <v>2.7240000000000002</v>
      </c>
      <c r="I121" s="80">
        <v>3.5579999999999998</v>
      </c>
      <c r="J121" s="80">
        <v>5.7279999999999998</v>
      </c>
      <c r="K121" s="80">
        <v>6.5940000000000003</v>
      </c>
      <c r="L121" s="80">
        <v>76.92</v>
      </c>
      <c r="M121" s="80">
        <v>91.162000000000006</v>
      </c>
      <c r="N121" s="5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</row>
    <row r="122" spans="1:28">
      <c r="A122" s="137"/>
      <c r="B122" s="139" t="s">
        <v>20</v>
      </c>
      <c r="C122" s="8" t="s">
        <v>85</v>
      </c>
      <c r="D122" s="2">
        <v>60</v>
      </c>
      <c r="E122" s="13">
        <v>70</v>
      </c>
      <c r="F122" s="2">
        <v>7.9320000000000004</v>
      </c>
      <c r="G122" s="2">
        <v>9.2539999999999996</v>
      </c>
      <c r="H122" s="2">
        <v>7.673</v>
      </c>
      <c r="I122" s="2">
        <v>8.9510000000000005</v>
      </c>
      <c r="J122" s="2">
        <v>9.1440000000000001</v>
      </c>
      <c r="K122" s="2">
        <v>10.688000000000001</v>
      </c>
      <c r="L122" s="2">
        <v>135.12</v>
      </c>
      <c r="M122" s="2">
        <v>157.63999999999999</v>
      </c>
      <c r="N122" s="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</row>
    <row r="123" spans="1:28" ht="15.75" customHeight="1">
      <c r="A123" s="137"/>
      <c r="B123" s="140"/>
      <c r="C123" s="23" t="s">
        <v>86</v>
      </c>
      <c r="D123" s="2">
        <v>110</v>
      </c>
      <c r="E123" s="2">
        <v>130</v>
      </c>
      <c r="F123" s="2">
        <v>2.9329999999999998</v>
      </c>
      <c r="G123" s="2">
        <v>3.46</v>
      </c>
      <c r="H123" s="2">
        <v>5.9710000000000001</v>
      </c>
      <c r="I123" s="2">
        <v>7.056</v>
      </c>
      <c r="J123" s="2">
        <v>11.922000000000001</v>
      </c>
      <c r="K123" s="2">
        <v>14.08</v>
      </c>
      <c r="L123" s="2">
        <v>113.03</v>
      </c>
      <c r="M123" s="2">
        <v>133.5</v>
      </c>
      <c r="N123" s="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</row>
    <row r="124" spans="1:28" hidden="1">
      <c r="A124" s="137"/>
      <c r="B124" s="14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</row>
    <row r="125" spans="1:28" ht="14.25" customHeight="1">
      <c r="A125" s="137"/>
      <c r="B125" s="140"/>
      <c r="C125" s="47" t="s">
        <v>95</v>
      </c>
      <c r="D125" s="47">
        <v>150</v>
      </c>
      <c r="E125" s="47">
        <v>200</v>
      </c>
      <c r="F125" s="47">
        <v>8.6999999999999994E-2</v>
      </c>
      <c r="G125" s="47">
        <v>0.108</v>
      </c>
      <c r="H125" s="47">
        <v>8.3000000000000004E-2</v>
      </c>
      <c r="I125" s="47">
        <v>0</v>
      </c>
      <c r="J125" s="47">
        <v>15.585000000000001</v>
      </c>
      <c r="K125" s="47">
        <v>18.129000000000001</v>
      </c>
      <c r="L125" s="51">
        <v>63.4</v>
      </c>
      <c r="M125" s="51">
        <v>69.599999999999994</v>
      </c>
      <c r="N125" s="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</row>
    <row r="126" spans="1:28" ht="14.25" customHeight="1">
      <c r="A126" s="137"/>
      <c r="B126" s="140"/>
      <c r="C126" s="47" t="s">
        <v>73</v>
      </c>
      <c r="D126" s="47">
        <v>1</v>
      </c>
      <c r="E126" s="47">
        <v>2</v>
      </c>
      <c r="F126" s="47">
        <v>6.5000000000000002E-2</v>
      </c>
      <c r="G126" s="47">
        <v>0.13</v>
      </c>
      <c r="H126" s="50">
        <v>0</v>
      </c>
      <c r="I126" s="47">
        <v>0</v>
      </c>
      <c r="J126" s="47">
        <v>5.1999999999999998E-2</v>
      </c>
      <c r="K126" s="47">
        <v>0.104</v>
      </c>
      <c r="L126" s="47">
        <v>0.46</v>
      </c>
      <c r="M126" s="47">
        <v>0.92</v>
      </c>
      <c r="N126" s="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</row>
    <row r="127" spans="1:28">
      <c r="A127" s="137"/>
      <c r="B127" s="140"/>
      <c r="C127" s="2" t="s">
        <v>25</v>
      </c>
      <c r="D127" s="2">
        <v>20</v>
      </c>
      <c r="E127" s="2">
        <v>30</v>
      </c>
      <c r="F127" s="2">
        <v>1.64</v>
      </c>
      <c r="G127" s="2">
        <v>2.46</v>
      </c>
      <c r="H127" s="2">
        <v>0.23200000000000001</v>
      </c>
      <c r="I127" s="2">
        <v>0.34799999999999998</v>
      </c>
      <c r="J127" s="2">
        <v>9.5559999999999992</v>
      </c>
      <c r="K127" s="2">
        <v>14.334</v>
      </c>
      <c r="L127" s="2">
        <v>47.8</v>
      </c>
      <c r="M127" s="2">
        <v>71.7</v>
      </c>
      <c r="N127" s="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</row>
    <row r="128" spans="1:28">
      <c r="A128" s="137"/>
      <c r="B128" s="140"/>
      <c r="C128" s="9" t="s">
        <v>26</v>
      </c>
      <c r="D128" s="2">
        <v>40</v>
      </c>
      <c r="E128" s="2">
        <v>50</v>
      </c>
      <c r="F128" s="2">
        <v>2.8079999999999998</v>
      </c>
      <c r="G128" s="2">
        <v>3.51</v>
      </c>
      <c r="H128" s="2">
        <v>0.436</v>
      </c>
      <c r="I128" s="2">
        <v>0.54500000000000004</v>
      </c>
      <c r="J128" s="2">
        <v>18.52</v>
      </c>
      <c r="K128" s="2">
        <v>23.15</v>
      </c>
      <c r="L128" s="2">
        <v>86.4</v>
      </c>
      <c r="M128" s="2">
        <v>108</v>
      </c>
      <c r="N128" s="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</row>
    <row r="129" spans="1:27">
      <c r="A129" s="137"/>
      <c r="B129" s="143"/>
      <c r="C129" s="20"/>
      <c r="D129" s="36">
        <f t="shared" ref="D129:M129" si="26">SUM(D121:D128)</f>
        <v>531</v>
      </c>
      <c r="E129" s="36">
        <f t="shared" si="26"/>
        <v>682</v>
      </c>
      <c r="F129" s="36">
        <f t="shared" si="26"/>
        <v>19.594999999999999</v>
      </c>
      <c r="G129" s="36">
        <f t="shared" si="26"/>
        <v>23.262999999999998</v>
      </c>
      <c r="H129" s="36">
        <f t="shared" si="26"/>
        <v>17.119</v>
      </c>
      <c r="I129" s="36">
        <f t="shared" si="26"/>
        <v>20.458000000000002</v>
      </c>
      <c r="J129" s="36">
        <f t="shared" si="26"/>
        <v>70.507000000000005</v>
      </c>
      <c r="K129" s="36">
        <f t="shared" si="26"/>
        <v>87.079000000000008</v>
      </c>
      <c r="L129" s="36">
        <f t="shared" si="26"/>
        <v>523.13</v>
      </c>
      <c r="M129" s="36">
        <f t="shared" si="26"/>
        <v>632.52200000000005</v>
      </c>
      <c r="N129" s="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</row>
    <row r="130" spans="1:27">
      <c r="A130" s="137"/>
      <c r="B130" s="21" t="s">
        <v>27</v>
      </c>
      <c r="C130" s="3" t="s">
        <v>30</v>
      </c>
      <c r="D130" s="3">
        <v>150</v>
      </c>
      <c r="E130" s="3">
        <v>200</v>
      </c>
      <c r="F130" s="3">
        <v>4.5</v>
      </c>
      <c r="G130" s="3">
        <v>6</v>
      </c>
      <c r="H130" s="3">
        <v>3.75</v>
      </c>
      <c r="I130" s="3">
        <v>5</v>
      </c>
      <c r="J130" s="3">
        <v>6</v>
      </c>
      <c r="K130" s="3">
        <v>8</v>
      </c>
      <c r="L130" s="3">
        <v>76.5</v>
      </c>
      <c r="M130" s="3">
        <v>102</v>
      </c>
      <c r="N130" s="5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</row>
    <row r="131" spans="1:27">
      <c r="A131" s="137"/>
      <c r="B131" s="31"/>
      <c r="C131" s="25"/>
      <c r="D131" s="36">
        <f t="shared" ref="D131:M131" si="27">SUM(D130:D130)</f>
        <v>150</v>
      </c>
      <c r="E131" s="36">
        <f t="shared" si="27"/>
        <v>200</v>
      </c>
      <c r="F131" s="36">
        <f t="shared" si="27"/>
        <v>4.5</v>
      </c>
      <c r="G131" s="36">
        <f t="shared" si="27"/>
        <v>6</v>
      </c>
      <c r="H131" s="36">
        <f t="shared" si="27"/>
        <v>3.75</v>
      </c>
      <c r="I131" s="36">
        <f t="shared" si="27"/>
        <v>5</v>
      </c>
      <c r="J131" s="36">
        <f t="shared" si="27"/>
        <v>6</v>
      </c>
      <c r="K131" s="36">
        <f t="shared" si="27"/>
        <v>8</v>
      </c>
      <c r="L131" s="36">
        <f t="shared" si="27"/>
        <v>76.5</v>
      </c>
      <c r="M131" s="36">
        <f t="shared" si="27"/>
        <v>102</v>
      </c>
      <c r="N131" s="3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</row>
    <row r="132" spans="1:27">
      <c r="A132" s="137"/>
      <c r="B132" s="21" t="s">
        <v>31</v>
      </c>
      <c r="C132" s="2" t="s">
        <v>54</v>
      </c>
      <c r="D132" s="2">
        <v>75</v>
      </c>
      <c r="E132" s="2">
        <v>95</v>
      </c>
      <c r="F132" s="2">
        <v>6.2</v>
      </c>
      <c r="G132" s="2">
        <v>7.85</v>
      </c>
      <c r="H132" s="2">
        <v>36.1</v>
      </c>
      <c r="I132" s="2">
        <v>45.7</v>
      </c>
      <c r="J132" s="2">
        <v>8.1</v>
      </c>
      <c r="K132" s="2">
        <v>10.26</v>
      </c>
      <c r="L132" s="2">
        <v>126.12</v>
      </c>
      <c r="M132" s="2">
        <v>159.69999999999999</v>
      </c>
      <c r="N132" s="5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</row>
    <row r="133" spans="1:27">
      <c r="A133" s="137"/>
      <c r="B133" s="139" t="s">
        <v>32</v>
      </c>
      <c r="C133" s="92" t="s">
        <v>106</v>
      </c>
      <c r="D133" s="13">
        <v>80</v>
      </c>
      <c r="E133" s="13">
        <v>100</v>
      </c>
      <c r="F133" s="13">
        <v>2.9329999999999998</v>
      </c>
      <c r="G133" s="13">
        <v>4.1399999999999997</v>
      </c>
      <c r="H133" s="13">
        <v>5.9710000000000001</v>
      </c>
      <c r="I133" s="13">
        <f>0.764+3.625+4.995</f>
        <v>9.3840000000000003</v>
      </c>
      <c r="J133" s="13">
        <v>11.922000000000001</v>
      </c>
      <c r="K133" s="13">
        <f>31.1+0.067+1.82</f>
        <v>32.987000000000002</v>
      </c>
      <c r="L133" s="13">
        <v>113.03</v>
      </c>
      <c r="M133" s="13">
        <f>152.8+33.05+8.2+44.95</f>
        <v>239</v>
      </c>
      <c r="N133" s="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</row>
    <row r="134" spans="1:27">
      <c r="A134" s="137"/>
      <c r="B134" s="140"/>
      <c r="C134" s="2" t="s">
        <v>88</v>
      </c>
      <c r="D134" s="2">
        <v>30</v>
      </c>
      <c r="E134" s="2">
        <v>50</v>
      </c>
      <c r="F134" s="2">
        <v>0.48399999999999999</v>
      </c>
      <c r="G134" s="2">
        <v>0.80600000000000005</v>
      </c>
      <c r="H134" s="2">
        <v>1.1599999999999999</v>
      </c>
      <c r="I134" s="2">
        <v>1.9330000000000001</v>
      </c>
      <c r="J134" s="2">
        <v>1.6279999999999999</v>
      </c>
      <c r="K134" s="2">
        <v>2.7130000000000001</v>
      </c>
      <c r="L134" s="2">
        <v>20.9</v>
      </c>
      <c r="M134" s="2">
        <v>34.83</v>
      </c>
      <c r="N134" s="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</row>
    <row r="135" spans="1:27">
      <c r="A135" s="137"/>
      <c r="B135" s="140"/>
      <c r="C135" s="9" t="s">
        <v>62</v>
      </c>
      <c r="D135" s="2">
        <v>150</v>
      </c>
      <c r="E135" s="2">
        <v>200</v>
      </c>
      <c r="F135" s="2">
        <v>0.19</v>
      </c>
      <c r="G135" s="2">
        <v>0.21</v>
      </c>
      <c r="H135" s="2">
        <v>3.3000000000000002E-2</v>
      </c>
      <c r="I135" s="2">
        <v>3.1E-2</v>
      </c>
      <c r="J135" s="2">
        <v>10.3</v>
      </c>
      <c r="K135" s="2">
        <v>18.288</v>
      </c>
      <c r="L135" s="2">
        <v>44.43</v>
      </c>
      <c r="M135" s="2">
        <v>63.536000000000001</v>
      </c>
      <c r="N135" s="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</row>
    <row r="136" spans="1:27">
      <c r="A136" s="137"/>
      <c r="B136" s="140"/>
      <c r="C136" s="2" t="s">
        <v>25</v>
      </c>
      <c r="D136" s="2">
        <v>20</v>
      </c>
      <c r="E136" s="2">
        <v>20</v>
      </c>
      <c r="F136" s="2">
        <v>1.64</v>
      </c>
      <c r="G136" s="2">
        <v>1.64</v>
      </c>
      <c r="H136" s="2">
        <v>0.23200000000000001</v>
      </c>
      <c r="I136" s="2">
        <v>0.23200000000000001</v>
      </c>
      <c r="J136" s="2">
        <v>9.5559999999999992</v>
      </c>
      <c r="K136" s="2">
        <v>9.5559999999999992</v>
      </c>
      <c r="L136" s="2">
        <v>47.8</v>
      </c>
      <c r="M136" s="2">
        <v>47.8</v>
      </c>
      <c r="N136" s="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</row>
    <row r="137" spans="1:27">
      <c r="A137" s="137"/>
      <c r="B137" s="143"/>
      <c r="C137" s="20"/>
      <c r="D137" s="36">
        <f t="shared" ref="D137:M137" si="28">SUM(D132:D136)</f>
        <v>355</v>
      </c>
      <c r="E137" s="36">
        <f t="shared" si="28"/>
        <v>465</v>
      </c>
      <c r="F137" s="36">
        <f t="shared" si="28"/>
        <v>11.446999999999999</v>
      </c>
      <c r="G137" s="36">
        <f t="shared" si="28"/>
        <v>14.646000000000001</v>
      </c>
      <c r="H137" s="36">
        <f t="shared" si="28"/>
        <v>43.495999999999995</v>
      </c>
      <c r="I137" s="36">
        <f t="shared" si="28"/>
        <v>57.28</v>
      </c>
      <c r="J137" s="36">
        <f t="shared" si="28"/>
        <v>41.506</v>
      </c>
      <c r="K137" s="36">
        <f t="shared" si="28"/>
        <v>73.804000000000002</v>
      </c>
      <c r="L137" s="36">
        <f t="shared" si="28"/>
        <v>352.28000000000003</v>
      </c>
      <c r="M137" s="36">
        <f t="shared" si="28"/>
        <v>544.86599999999999</v>
      </c>
      <c r="N137" s="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</row>
    <row r="138" spans="1:27">
      <c r="A138" s="137"/>
      <c r="B138" s="21" t="s">
        <v>35</v>
      </c>
      <c r="C138" s="20"/>
      <c r="D138" s="45">
        <f t="shared" ref="D138:M138" si="29">D118+D120+D129+D131+D137</f>
        <v>1522</v>
      </c>
      <c r="E138" s="45">
        <f t="shared" si="29"/>
        <v>1948</v>
      </c>
      <c r="F138" s="45">
        <f t="shared" si="29"/>
        <v>50.775999999999996</v>
      </c>
      <c r="G138" s="45">
        <f t="shared" si="29"/>
        <v>62.586999999999996</v>
      </c>
      <c r="H138" s="45">
        <f t="shared" si="29"/>
        <v>79.635999999999996</v>
      </c>
      <c r="I138" s="45">
        <f t="shared" si="29"/>
        <v>103.53100000000001</v>
      </c>
      <c r="J138" s="45">
        <f t="shared" si="29"/>
        <v>177.19899999999998</v>
      </c>
      <c r="K138" s="45">
        <f t="shared" si="29"/>
        <v>238.29400000000001</v>
      </c>
      <c r="L138" s="45">
        <f t="shared" si="29"/>
        <v>1405.1</v>
      </c>
      <c r="M138" s="45">
        <f t="shared" si="29"/>
        <v>1815.5880000000002</v>
      </c>
      <c r="N138" s="5"/>
    </row>
    <row r="139" spans="1:27">
      <c r="A139" s="138"/>
      <c r="B139" s="21" t="s">
        <v>36</v>
      </c>
      <c r="N139" s="5"/>
    </row>
  </sheetData>
  <mergeCells count="128">
    <mergeCell ref="Q4:Q27"/>
    <mergeCell ref="R4:R8"/>
    <mergeCell ref="R9:S9"/>
    <mergeCell ref="R11:S11"/>
    <mergeCell ref="R12:R18"/>
    <mergeCell ref="R19:S19"/>
    <mergeCell ref="R21:S21"/>
    <mergeCell ref="R22:R25"/>
    <mergeCell ref="R26:S26"/>
    <mergeCell ref="R27:S27"/>
    <mergeCell ref="AB1:AC2"/>
    <mergeCell ref="AD1:AD3"/>
    <mergeCell ref="V2:W2"/>
    <mergeCell ref="X2:Y2"/>
    <mergeCell ref="Z2:AA2"/>
    <mergeCell ref="Q1:Q3"/>
    <mergeCell ref="R1:R3"/>
    <mergeCell ref="S1:S3"/>
    <mergeCell ref="T1:U2"/>
    <mergeCell ref="V1:AA1"/>
    <mergeCell ref="N112:N114"/>
    <mergeCell ref="A115:A139"/>
    <mergeCell ref="B115:B118"/>
    <mergeCell ref="B122:B129"/>
    <mergeCell ref="B133:B137"/>
    <mergeCell ref="F111:K111"/>
    <mergeCell ref="L111:M112"/>
    <mergeCell ref="A112:A114"/>
    <mergeCell ref="B112:B114"/>
    <mergeCell ref="F112:G112"/>
    <mergeCell ref="H112:I112"/>
    <mergeCell ref="J112:K112"/>
    <mergeCell ref="D111:E112"/>
    <mergeCell ref="A87:A110"/>
    <mergeCell ref="B87:B90"/>
    <mergeCell ref="B94:B100"/>
    <mergeCell ref="B105:B108"/>
    <mergeCell ref="C111:C113"/>
    <mergeCell ref="A84:A86"/>
    <mergeCell ref="B84:B86"/>
    <mergeCell ref="F84:G84"/>
    <mergeCell ref="H84:I84"/>
    <mergeCell ref="J84:K84"/>
    <mergeCell ref="N84:N86"/>
    <mergeCell ref="B75:C75"/>
    <mergeCell ref="B76:B80"/>
    <mergeCell ref="C83:C85"/>
    <mergeCell ref="D83:E84"/>
    <mergeCell ref="F83:K83"/>
    <mergeCell ref="L83:M84"/>
    <mergeCell ref="N56:N58"/>
    <mergeCell ref="F57:G57"/>
    <mergeCell ref="H57:I57"/>
    <mergeCell ref="J57:K57"/>
    <mergeCell ref="D56:E57"/>
    <mergeCell ref="F56:K56"/>
    <mergeCell ref="L56:M57"/>
    <mergeCell ref="A59:A82"/>
    <mergeCell ref="B59:B62"/>
    <mergeCell ref="B63:C63"/>
    <mergeCell ref="B65:C65"/>
    <mergeCell ref="B66:B72"/>
    <mergeCell ref="B73:C73"/>
    <mergeCell ref="A56:A58"/>
    <mergeCell ref="B56:B58"/>
    <mergeCell ref="C56:C58"/>
    <mergeCell ref="A31:A54"/>
    <mergeCell ref="B31:B35"/>
    <mergeCell ref="B36:C36"/>
    <mergeCell ref="B38:C38"/>
    <mergeCell ref="B39:B45"/>
    <mergeCell ref="B46:C46"/>
    <mergeCell ref="B48:C48"/>
    <mergeCell ref="B49:B52"/>
    <mergeCell ref="B53:C53"/>
    <mergeCell ref="B54:C54"/>
    <mergeCell ref="F28:K28"/>
    <mergeCell ref="L28:M29"/>
    <mergeCell ref="N28:N30"/>
    <mergeCell ref="F29:G29"/>
    <mergeCell ref="H29:I29"/>
    <mergeCell ref="J29:K29"/>
    <mergeCell ref="D28:E29"/>
    <mergeCell ref="J3:K3"/>
    <mergeCell ref="A5:A26"/>
    <mergeCell ref="B5:B7"/>
    <mergeCell ref="B8:C8"/>
    <mergeCell ref="B10:C10"/>
    <mergeCell ref="B11:B16"/>
    <mergeCell ref="B17:C17"/>
    <mergeCell ref="B18:B19"/>
    <mergeCell ref="B20:C20"/>
    <mergeCell ref="B21:B24"/>
    <mergeCell ref="B25:C25"/>
    <mergeCell ref="B26:C26"/>
    <mergeCell ref="A28:A30"/>
    <mergeCell ref="B28:B30"/>
    <mergeCell ref="C28:C30"/>
    <mergeCell ref="A1:N1"/>
    <mergeCell ref="A2:A4"/>
    <mergeCell ref="B2:B4"/>
    <mergeCell ref="C2:C4"/>
    <mergeCell ref="D2:E3"/>
    <mergeCell ref="F2:K2"/>
    <mergeCell ref="L2:M3"/>
    <mergeCell ref="N2:N4"/>
    <mergeCell ref="F3:G3"/>
    <mergeCell ref="H3:I3"/>
    <mergeCell ref="Q33:Q35"/>
    <mergeCell ref="R33:R35"/>
    <mergeCell ref="S33:S35"/>
    <mergeCell ref="T33:U34"/>
    <mergeCell ref="V33:AA33"/>
    <mergeCell ref="AB33:AC34"/>
    <mergeCell ref="AD33:AD35"/>
    <mergeCell ref="V34:W34"/>
    <mergeCell ref="X34:Y34"/>
    <mergeCell ref="Z34:AA34"/>
    <mergeCell ref="Q36:Q59"/>
    <mergeCell ref="R36:R39"/>
    <mergeCell ref="R40:S40"/>
    <mergeCell ref="R42:S42"/>
    <mergeCell ref="R43:R49"/>
    <mergeCell ref="R50:S50"/>
    <mergeCell ref="R53:S53"/>
    <mergeCell ref="R54:R57"/>
    <mergeCell ref="R58:S58"/>
    <mergeCell ref="R59:S59"/>
  </mergeCells>
  <pageMargins left="0.7" right="0.7" top="0.75" bottom="0.75" header="0.3" footer="0.3"/>
  <pageSetup paperSize="9" scale="87" orientation="landscape" horizontalDpi="180" verticalDpi="180" r:id="rId1"/>
  <rowBreaks count="4" manualBreakCount="4">
    <brk id="26" max="16383" man="1"/>
    <brk id="54" max="16383" man="1"/>
    <brk id="82" max="16383" man="1"/>
    <brk id="11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166"/>
  <sheetViews>
    <sheetView tabSelected="1" workbookViewId="0">
      <selection activeCell="P29" sqref="P29"/>
    </sheetView>
  </sheetViews>
  <sheetFormatPr defaultRowHeight="15"/>
  <cols>
    <col min="2" max="2" width="7" customWidth="1"/>
    <col min="3" max="3" width="23.5703125" customWidth="1"/>
    <col min="4" max="4" width="9.140625" customWidth="1"/>
    <col min="15" max="15" width="13.7109375" customWidth="1"/>
    <col min="18" max="18" width="19.42578125" customWidth="1"/>
    <col min="20" max="20" width="21.5703125" customWidth="1"/>
  </cols>
  <sheetData>
    <row r="1" spans="1:30" ht="18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9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62"/>
    </row>
    <row r="2" spans="1:30">
      <c r="A2" s="110" t="s">
        <v>1</v>
      </c>
      <c r="B2" s="113" t="s">
        <v>2</v>
      </c>
      <c r="C2" s="116" t="s">
        <v>3</v>
      </c>
      <c r="D2" s="119" t="s">
        <v>4</v>
      </c>
      <c r="E2" s="120"/>
      <c r="F2" s="123" t="s">
        <v>5</v>
      </c>
      <c r="G2" s="124"/>
      <c r="H2" s="124"/>
      <c r="I2" s="124"/>
      <c r="J2" s="124"/>
      <c r="K2" s="125"/>
      <c r="L2" s="126" t="s">
        <v>6</v>
      </c>
      <c r="M2" s="126"/>
      <c r="N2" s="127" t="s">
        <v>37</v>
      </c>
      <c r="P2" s="156"/>
      <c r="Q2" s="156"/>
      <c r="R2" s="152"/>
      <c r="S2" s="152"/>
      <c r="T2" s="152"/>
      <c r="U2" s="152"/>
      <c r="V2" s="152"/>
      <c r="W2" s="152"/>
      <c r="X2" s="152"/>
      <c r="Y2" s="152"/>
      <c r="Z2" s="152"/>
      <c r="AA2" s="153"/>
      <c r="AB2" s="153"/>
      <c r="AC2" s="105"/>
      <c r="AD2" s="62"/>
    </row>
    <row r="3" spans="1:30">
      <c r="A3" s="111"/>
      <c r="B3" s="114"/>
      <c r="C3" s="117"/>
      <c r="D3" s="121"/>
      <c r="E3" s="122"/>
      <c r="F3" s="123" t="s">
        <v>7</v>
      </c>
      <c r="G3" s="125"/>
      <c r="H3" s="123" t="s">
        <v>8</v>
      </c>
      <c r="I3" s="125"/>
      <c r="J3" s="123" t="s">
        <v>9</v>
      </c>
      <c r="K3" s="125"/>
      <c r="L3" s="126"/>
      <c r="M3" s="126"/>
      <c r="N3" s="128"/>
      <c r="P3" s="156"/>
      <c r="Q3" s="156"/>
      <c r="R3" s="152"/>
      <c r="S3" s="152"/>
      <c r="T3" s="152"/>
      <c r="U3" s="152"/>
      <c r="V3" s="152"/>
      <c r="W3" s="152"/>
      <c r="X3" s="152"/>
      <c r="Y3" s="152"/>
      <c r="Z3" s="152"/>
      <c r="AA3" s="153"/>
      <c r="AB3" s="153"/>
      <c r="AC3" s="105"/>
      <c r="AD3" s="62"/>
    </row>
    <row r="4" spans="1:30">
      <c r="A4" s="112"/>
      <c r="B4" s="115"/>
      <c r="C4" s="118"/>
      <c r="D4" s="1" t="s">
        <v>10</v>
      </c>
      <c r="E4" s="1" t="s">
        <v>11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10</v>
      </c>
      <c r="K4" s="1" t="s">
        <v>11</v>
      </c>
      <c r="L4" s="1" t="s">
        <v>10</v>
      </c>
      <c r="M4" s="1" t="s">
        <v>11</v>
      </c>
      <c r="N4" s="129"/>
      <c r="P4" s="156"/>
      <c r="Q4" s="156"/>
      <c r="R4" s="152"/>
      <c r="S4" s="63"/>
      <c r="T4" s="63"/>
      <c r="U4" s="63"/>
      <c r="V4" s="63"/>
      <c r="W4" s="63"/>
      <c r="X4" s="63"/>
      <c r="Y4" s="63"/>
      <c r="Z4" s="63"/>
      <c r="AA4" s="63"/>
      <c r="AB4" s="63"/>
      <c r="AC4" s="105"/>
      <c r="AD4" s="62"/>
    </row>
    <row r="5" spans="1:30">
      <c r="A5" s="136" t="s">
        <v>12</v>
      </c>
      <c r="B5" s="139" t="s">
        <v>13</v>
      </c>
      <c r="C5" s="51" t="s">
        <v>77</v>
      </c>
      <c r="D5" s="47">
        <v>150</v>
      </c>
      <c r="E5" s="47">
        <v>200</v>
      </c>
      <c r="F5" s="47">
        <v>4.95</v>
      </c>
      <c r="G5" s="47">
        <v>5.9779999999999998</v>
      </c>
      <c r="H5" s="47">
        <v>5.12</v>
      </c>
      <c r="I5" s="47">
        <v>7.4279999999999999</v>
      </c>
      <c r="J5" s="47">
        <v>21.99</v>
      </c>
      <c r="K5" s="47">
        <v>24.766999999999999</v>
      </c>
      <c r="L5" s="47">
        <v>157.69999999999999</v>
      </c>
      <c r="M5" s="47">
        <v>184.58</v>
      </c>
      <c r="N5" s="2"/>
      <c r="P5" s="154"/>
      <c r="Q5" s="155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59"/>
      <c r="AD5" s="62"/>
    </row>
    <row r="6" spans="1:30">
      <c r="A6" s="137"/>
      <c r="B6" s="140"/>
      <c r="C6" s="2" t="s">
        <v>41</v>
      </c>
      <c r="D6" s="2">
        <v>150</v>
      </c>
      <c r="E6" s="2">
        <v>200</v>
      </c>
      <c r="F6" s="2">
        <v>3.6019999999999999</v>
      </c>
      <c r="G6" s="2">
        <v>4.4039999999999999</v>
      </c>
      <c r="H6" s="2">
        <v>4.0149999999999997</v>
      </c>
      <c r="I6" s="2">
        <v>4.83</v>
      </c>
      <c r="J6" s="2">
        <v>5.9189999999999996</v>
      </c>
      <c r="K6" s="2">
        <v>50.112000000000002</v>
      </c>
      <c r="L6" s="2">
        <v>73.099999999999994</v>
      </c>
      <c r="M6" s="2">
        <v>137.41999999999999</v>
      </c>
      <c r="N6" s="2"/>
      <c r="P6" s="154"/>
      <c r="Q6" s="155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62"/>
    </row>
    <row r="7" spans="1:30">
      <c r="A7" s="137"/>
      <c r="B7" s="140"/>
      <c r="C7" s="51" t="s">
        <v>16</v>
      </c>
      <c r="D7" s="82">
        <v>5</v>
      </c>
      <c r="E7" s="51">
        <v>5</v>
      </c>
      <c r="F7" s="51">
        <v>0.04</v>
      </c>
      <c r="G7" s="51">
        <v>0.04</v>
      </c>
      <c r="H7" s="51">
        <v>3.625</v>
      </c>
      <c r="I7" s="51">
        <v>3.625</v>
      </c>
      <c r="J7" s="51">
        <v>6.7000000000000004E-2</v>
      </c>
      <c r="K7" s="51">
        <v>6.7000000000000004E-2</v>
      </c>
      <c r="L7" s="47">
        <v>33</v>
      </c>
      <c r="M7" s="47">
        <v>33</v>
      </c>
      <c r="N7" s="2"/>
      <c r="P7" s="154"/>
      <c r="Q7" s="155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2"/>
    </row>
    <row r="8" spans="1:30">
      <c r="A8" s="137"/>
      <c r="B8" s="140"/>
      <c r="C8" s="3" t="s">
        <v>15</v>
      </c>
      <c r="D8" s="3">
        <v>20</v>
      </c>
      <c r="E8" s="3">
        <v>30</v>
      </c>
      <c r="F8" s="3">
        <v>1.5</v>
      </c>
      <c r="G8" s="3">
        <v>2.25</v>
      </c>
      <c r="H8" s="3">
        <v>0.57999999999999996</v>
      </c>
      <c r="I8" s="3">
        <v>0.77</v>
      </c>
      <c r="J8" s="3">
        <v>10.103999999999999</v>
      </c>
      <c r="K8" s="3">
        <v>15.156000000000001</v>
      </c>
      <c r="L8" s="3">
        <v>52.6</v>
      </c>
      <c r="M8" s="3">
        <v>78.900000000000006</v>
      </c>
      <c r="N8" s="2"/>
      <c r="P8" s="154"/>
      <c r="Q8" s="155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2"/>
    </row>
    <row r="9" spans="1:30">
      <c r="A9" s="137"/>
      <c r="B9" s="141" t="s">
        <v>17</v>
      </c>
      <c r="C9" s="142"/>
      <c r="D9" s="36">
        <f t="shared" ref="D9:M9" si="0">SUM(D5:D8)</f>
        <v>325</v>
      </c>
      <c r="E9" s="36">
        <f t="shared" si="0"/>
        <v>435</v>
      </c>
      <c r="F9" s="36">
        <f t="shared" si="0"/>
        <v>10.091999999999999</v>
      </c>
      <c r="G9" s="36">
        <f t="shared" si="0"/>
        <v>12.671999999999999</v>
      </c>
      <c r="H9" s="36">
        <f t="shared" si="0"/>
        <v>13.34</v>
      </c>
      <c r="I9" s="36">
        <f t="shared" si="0"/>
        <v>16.652999999999999</v>
      </c>
      <c r="J9" s="36">
        <f t="shared" si="0"/>
        <v>38.08</v>
      </c>
      <c r="K9" s="36">
        <f t="shared" si="0"/>
        <v>90.102000000000004</v>
      </c>
      <c r="L9" s="36">
        <f t="shared" si="0"/>
        <v>316.39999999999998</v>
      </c>
      <c r="M9" s="36">
        <f t="shared" si="0"/>
        <v>433.9</v>
      </c>
      <c r="N9" s="2"/>
      <c r="P9" s="154"/>
      <c r="Q9" s="107"/>
      <c r="R9" s="107"/>
      <c r="S9" s="65"/>
      <c r="T9" s="65"/>
      <c r="U9" s="65"/>
      <c r="V9" s="65"/>
      <c r="W9" s="65"/>
      <c r="X9" s="65"/>
      <c r="Y9" s="65"/>
      <c r="Z9" s="65"/>
      <c r="AA9" s="65"/>
      <c r="AB9" s="65"/>
      <c r="AC9" s="59"/>
      <c r="AD9" s="62"/>
    </row>
    <row r="10" spans="1:30" ht="18">
      <c r="A10" s="137"/>
      <c r="B10" s="6" t="s">
        <v>18</v>
      </c>
      <c r="C10" s="2" t="s">
        <v>65</v>
      </c>
      <c r="D10" s="7">
        <v>108</v>
      </c>
      <c r="E10" s="2">
        <v>114</v>
      </c>
      <c r="F10" s="2">
        <f>0.4*108/100</f>
        <v>0.43200000000000005</v>
      </c>
      <c r="G10" s="2">
        <f>0.4*114/100</f>
        <v>0.45600000000000002</v>
      </c>
      <c r="H10" s="2">
        <v>0.43200000000000005</v>
      </c>
      <c r="I10" s="2">
        <v>0.45600000000000002</v>
      </c>
      <c r="J10" s="2">
        <f>9.8*108/100</f>
        <v>10.584000000000001</v>
      </c>
      <c r="K10" s="2">
        <f>9.8*114/100</f>
        <v>11.172000000000001</v>
      </c>
      <c r="L10" s="2">
        <f>45*108/100</f>
        <v>48.6</v>
      </c>
      <c r="M10" s="2">
        <f>45*114/100</f>
        <v>51.3</v>
      </c>
      <c r="N10" s="5"/>
      <c r="P10" s="154"/>
      <c r="Q10" s="66"/>
      <c r="R10" s="59"/>
      <c r="S10" s="67"/>
      <c r="T10" s="59"/>
      <c r="U10" s="59"/>
      <c r="V10" s="59"/>
      <c r="W10" s="59"/>
      <c r="X10" s="59"/>
      <c r="Y10" s="59"/>
      <c r="Z10" s="59"/>
      <c r="AA10" s="59"/>
      <c r="AB10" s="59"/>
      <c r="AC10" s="65"/>
      <c r="AD10" s="62"/>
    </row>
    <row r="11" spans="1:30">
      <c r="A11" s="137"/>
      <c r="B11" s="141" t="s">
        <v>19</v>
      </c>
      <c r="C11" s="142"/>
      <c r="D11" s="38">
        <f t="shared" ref="D11:M11" si="1">SUM(D10)</f>
        <v>108</v>
      </c>
      <c r="E11" s="38">
        <f t="shared" si="1"/>
        <v>114</v>
      </c>
      <c r="F11" s="38">
        <f t="shared" si="1"/>
        <v>0.43200000000000005</v>
      </c>
      <c r="G11" s="38">
        <f t="shared" si="1"/>
        <v>0.45600000000000002</v>
      </c>
      <c r="H11" s="38">
        <f t="shared" si="1"/>
        <v>0.43200000000000005</v>
      </c>
      <c r="I11" s="38">
        <f t="shared" si="1"/>
        <v>0.45600000000000002</v>
      </c>
      <c r="J11" s="38">
        <f t="shared" si="1"/>
        <v>10.584000000000001</v>
      </c>
      <c r="K11" s="38">
        <f t="shared" si="1"/>
        <v>11.172000000000001</v>
      </c>
      <c r="L11" s="38">
        <f t="shared" si="1"/>
        <v>48.6</v>
      </c>
      <c r="M11" s="38">
        <f t="shared" si="1"/>
        <v>51.3</v>
      </c>
      <c r="N11" s="2"/>
      <c r="P11" s="154"/>
      <c r="Q11" s="107"/>
      <c r="R11" s="107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59"/>
      <c r="AD11" s="62"/>
    </row>
    <row r="12" spans="1:30" ht="22.5">
      <c r="A12" s="137"/>
      <c r="B12" s="139" t="s">
        <v>20</v>
      </c>
      <c r="C12" s="8" t="s">
        <v>21</v>
      </c>
      <c r="D12" s="2">
        <v>150</v>
      </c>
      <c r="E12" s="2">
        <v>200</v>
      </c>
      <c r="F12" s="2">
        <v>1.7150000000000001</v>
      </c>
      <c r="G12" s="2">
        <v>2.286</v>
      </c>
      <c r="H12" s="2">
        <v>2.758</v>
      </c>
      <c r="I12" s="2">
        <v>3.677</v>
      </c>
      <c r="J12" s="2">
        <v>8.08</v>
      </c>
      <c r="K12" s="2">
        <v>10.77</v>
      </c>
      <c r="L12" s="2">
        <v>72.378</v>
      </c>
      <c r="M12" s="2">
        <v>96.504000000000005</v>
      </c>
      <c r="N12" s="5"/>
      <c r="P12" s="154"/>
      <c r="Q12" s="155"/>
      <c r="R12" s="6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5"/>
      <c r="AD12" s="62"/>
    </row>
    <row r="13" spans="1:30">
      <c r="A13" s="137"/>
      <c r="B13" s="140"/>
      <c r="C13" s="3" t="s">
        <v>22</v>
      </c>
      <c r="D13" s="3">
        <v>50</v>
      </c>
      <c r="E13" s="3">
        <v>70</v>
      </c>
      <c r="F13" s="3">
        <v>7.46</v>
      </c>
      <c r="G13" s="3">
        <v>11.91</v>
      </c>
      <c r="H13" s="3">
        <v>4.17</v>
      </c>
      <c r="I13" s="3">
        <v>5.44</v>
      </c>
      <c r="J13" s="3">
        <v>7.9450000000000003</v>
      </c>
      <c r="K13" s="3">
        <v>10.45</v>
      </c>
      <c r="L13" s="3">
        <v>97.92</v>
      </c>
      <c r="M13" s="3">
        <v>144.87</v>
      </c>
      <c r="N13" s="2"/>
      <c r="P13" s="154"/>
      <c r="Q13" s="155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2"/>
    </row>
    <row r="14" spans="1:30">
      <c r="A14" s="137"/>
      <c r="B14" s="140"/>
      <c r="C14" s="47" t="s">
        <v>88</v>
      </c>
      <c r="D14" s="47">
        <v>30</v>
      </c>
      <c r="E14" s="47">
        <v>50</v>
      </c>
      <c r="F14" s="47">
        <v>0.48399999999999999</v>
      </c>
      <c r="G14" s="47">
        <v>0.80600000000000005</v>
      </c>
      <c r="H14" s="47">
        <v>1.1599999999999999</v>
      </c>
      <c r="I14" s="47">
        <v>1.9330000000000001</v>
      </c>
      <c r="J14" s="47">
        <v>1.6279999999999999</v>
      </c>
      <c r="K14" s="47">
        <v>2.7130000000000001</v>
      </c>
      <c r="L14" s="47">
        <v>20.9</v>
      </c>
      <c r="M14" s="47">
        <v>34.83</v>
      </c>
      <c r="N14" s="2"/>
      <c r="P14" s="154"/>
      <c r="Q14" s="155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2"/>
    </row>
    <row r="15" spans="1:30">
      <c r="A15" s="137"/>
      <c r="B15" s="140"/>
      <c r="C15" s="47" t="s">
        <v>80</v>
      </c>
      <c r="D15" s="47">
        <v>80</v>
      </c>
      <c r="E15" s="47">
        <v>100</v>
      </c>
      <c r="F15" s="47">
        <v>1.792</v>
      </c>
      <c r="G15" s="47">
        <v>2.2200000000000002</v>
      </c>
      <c r="H15" s="47">
        <v>3.78</v>
      </c>
      <c r="I15" s="47">
        <v>4.7210000000000001</v>
      </c>
      <c r="J15" s="47">
        <v>10.773</v>
      </c>
      <c r="K15" s="47">
        <v>13.302</v>
      </c>
      <c r="L15" s="47">
        <v>86.04</v>
      </c>
      <c r="M15" s="47">
        <v>106.75</v>
      </c>
      <c r="N15" s="2"/>
      <c r="P15" s="154"/>
      <c r="Q15" s="155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2"/>
    </row>
    <row r="16" spans="1:30">
      <c r="A16" s="137"/>
      <c r="B16" s="140"/>
      <c r="C16" s="2" t="s">
        <v>23</v>
      </c>
      <c r="D16" s="2">
        <v>150</v>
      </c>
      <c r="E16" s="2">
        <v>200</v>
      </c>
      <c r="F16" s="2">
        <v>0.52800000000000002</v>
      </c>
      <c r="G16" s="2">
        <v>0.66</v>
      </c>
      <c r="H16" s="2">
        <v>0</v>
      </c>
      <c r="I16" s="2">
        <v>0</v>
      </c>
      <c r="J16" s="2">
        <v>17.600000000000001</v>
      </c>
      <c r="K16" s="2">
        <v>24.495000000000001</v>
      </c>
      <c r="L16" s="2">
        <v>70.59</v>
      </c>
      <c r="M16" s="2">
        <v>97.95</v>
      </c>
      <c r="N16" s="2"/>
      <c r="P16" s="154"/>
      <c r="Q16" s="155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2"/>
    </row>
    <row r="17" spans="1:30">
      <c r="A17" s="137"/>
      <c r="B17" s="140"/>
      <c r="C17" s="3" t="s">
        <v>24</v>
      </c>
      <c r="D17" s="2">
        <v>8</v>
      </c>
      <c r="E17" s="2">
        <v>8</v>
      </c>
      <c r="F17" s="2">
        <v>9.8000000000000004E-2</v>
      </c>
      <c r="G17" s="2">
        <v>9.8000000000000004E-2</v>
      </c>
      <c r="H17" s="2">
        <v>0.998</v>
      </c>
      <c r="I17" s="2">
        <v>0.998</v>
      </c>
      <c r="J17" s="2">
        <v>1.635</v>
      </c>
      <c r="K17" s="2">
        <v>1.635</v>
      </c>
      <c r="L17" s="2">
        <v>24.64</v>
      </c>
      <c r="M17" s="2">
        <v>24.64</v>
      </c>
      <c r="N17" s="2"/>
      <c r="P17" s="154"/>
      <c r="Q17" s="155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2"/>
    </row>
    <row r="18" spans="1:30">
      <c r="A18" s="137"/>
      <c r="B18" s="140"/>
      <c r="C18" s="2" t="s">
        <v>25</v>
      </c>
      <c r="D18" s="2">
        <v>20</v>
      </c>
      <c r="E18" s="2">
        <v>30</v>
      </c>
      <c r="F18" s="2">
        <v>1.64</v>
      </c>
      <c r="G18" s="2">
        <v>2.46</v>
      </c>
      <c r="H18" s="2">
        <v>0.23200000000000001</v>
      </c>
      <c r="I18" s="2">
        <v>0.34799999999999998</v>
      </c>
      <c r="J18" s="2">
        <v>9.5559999999999992</v>
      </c>
      <c r="K18" s="2">
        <v>14.334</v>
      </c>
      <c r="L18" s="2">
        <v>47.8</v>
      </c>
      <c r="M18" s="2">
        <v>71.7</v>
      </c>
      <c r="N18" s="2"/>
      <c r="P18" s="154"/>
      <c r="Q18" s="155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62"/>
    </row>
    <row r="19" spans="1:30">
      <c r="A19" s="137"/>
      <c r="B19" s="143"/>
      <c r="C19" s="9" t="s">
        <v>26</v>
      </c>
      <c r="D19" s="2">
        <v>40</v>
      </c>
      <c r="E19" s="2">
        <v>50</v>
      </c>
      <c r="F19" s="2">
        <v>2.8079999999999998</v>
      </c>
      <c r="G19" s="2">
        <v>3.51</v>
      </c>
      <c r="H19" s="2">
        <v>0.436</v>
      </c>
      <c r="I19" s="2">
        <v>0.54500000000000004</v>
      </c>
      <c r="J19" s="2">
        <v>18.52</v>
      </c>
      <c r="K19" s="2">
        <v>23.15</v>
      </c>
      <c r="L19" s="2">
        <v>86.4</v>
      </c>
      <c r="M19" s="2">
        <v>108</v>
      </c>
      <c r="N19" s="5"/>
      <c r="P19" s="154"/>
      <c r="Q19" s="155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65"/>
      <c r="AD19" s="62"/>
    </row>
    <row r="20" spans="1:30">
      <c r="A20" s="137"/>
      <c r="B20" s="134" t="s">
        <v>27</v>
      </c>
      <c r="C20" s="135"/>
      <c r="D20" s="36">
        <f t="shared" ref="D20:M20" si="2">SUM(D12:D19)</f>
        <v>528</v>
      </c>
      <c r="E20" s="36">
        <f t="shared" si="2"/>
        <v>708</v>
      </c>
      <c r="F20" s="36">
        <f t="shared" si="2"/>
        <v>16.525000000000002</v>
      </c>
      <c r="G20" s="36">
        <f t="shared" si="2"/>
        <v>23.949999999999996</v>
      </c>
      <c r="H20" s="36">
        <f t="shared" si="2"/>
        <v>13.533999999999997</v>
      </c>
      <c r="I20" s="36">
        <f t="shared" si="2"/>
        <v>17.662000000000003</v>
      </c>
      <c r="J20" s="36">
        <f t="shared" si="2"/>
        <v>75.736999999999995</v>
      </c>
      <c r="K20" s="36">
        <f t="shared" si="2"/>
        <v>100.84899999999999</v>
      </c>
      <c r="L20" s="36">
        <f t="shared" si="2"/>
        <v>506.66800000000001</v>
      </c>
      <c r="M20" s="36">
        <f t="shared" si="2"/>
        <v>685.24400000000003</v>
      </c>
      <c r="N20" s="2"/>
      <c r="P20" s="154"/>
      <c r="Q20" s="107"/>
      <c r="R20" s="107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59"/>
      <c r="AD20" s="62"/>
    </row>
    <row r="21" spans="1:30">
      <c r="A21" s="137"/>
      <c r="B21" s="24"/>
      <c r="C21" s="3" t="s">
        <v>30</v>
      </c>
      <c r="D21" s="3">
        <v>150</v>
      </c>
      <c r="E21" s="3">
        <v>200</v>
      </c>
      <c r="F21" s="3">
        <v>4.5</v>
      </c>
      <c r="G21" s="3">
        <v>6</v>
      </c>
      <c r="H21" s="3">
        <v>3.75</v>
      </c>
      <c r="I21" s="3">
        <v>5</v>
      </c>
      <c r="J21" s="3">
        <v>6</v>
      </c>
      <c r="K21" s="3">
        <v>8</v>
      </c>
      <c r="L21" s="3">
        <v>76.5</v>
      </c>
      <c r="M21" s="3">
        <v>102</v>
      </c>
      <c r="N21" s="5"/>
      <c r="P21" s="154"/>
      <c r="Q21" s="70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65"/>
      <c r="AD21" s="62"/>
    </row>
    <row r="22" spans="1:30">
      <c r="A22" s="137"/>
      <c r="B22" s="134" t="s">
        <v>31</v>
      </c>
      <c r="C22" s="135"/>
      <c r="D22" s="36">
        <f t="shared" ref="D22:M22" si="3">SUM(D21)</f>
        <v>150</v>
      </c>
      <c r="E22" s="36">
        <f t="shared" si="3"/>
        <v>200</v>
      </c>
      <c r="F22" s="36">
        <f t="shared" si="3"/>
        <v>4.5</v>
      </c>
      <c r="G22" s="36">
        <f t="shared" si="3"/>
        <v>6</v>
      </c>
      <c r="H22" s="36">
        <f t="shared" si="3"/>
        <v>3.75</v>
      </c>
      <c r="I22" s="36">
        <f t="shared" si="3"/>
        <v>5</v>
      </c>
      <c r="J22" s="36">
        <f t="shared" si="3"/>
        <v>6</v>
      </c>
      <c r="K22" s="36">
        <f t="shared" si="3"/>
        <v>8</v>
      </c>
      <c r="L22" s="36">
        <f t="shared" si="3"/>
        <v>76.5</v>
      </c>
      <c r="M22" s="36">
        <f t="shared" si="3"/>
        <v>102</v>
      </c>
      <c r="N22" s="13"/>
      <c r="P22" s="154"/>
      <c r="Q22" s="107"/>
      <c r="R22" s="107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59"/>
      <c r="AD22" s="62"/>
    </row>
    <row r="23" spans="1:30" ht="22.5">
      <c r="A23" s="137"/>
      <c r="B23" s="144" t="s">
        <v>32</v>
      </c>
      <c r="C23" s="10" t="s">
        <v>39</v>
      </c>
      <c r="D23" s="2">
        <v>110</v>
      </c>
      <c r="E23" s="2">
        <v>130</v>
      </c>
      <c r="F23" s="2">
        <v>13.523999999999999</v>
      </c>
      <c r="G23" s="2">
        <v>17.059999999999999</v>
      </c>
      <c r="H23" s="2">
        <v>19.538</v>
      </c>
      <c r="I23" s="2">
        <v>23.547999999999998</v>
      </c>
      <c r="J23" s="3">
        <v>17.884</v>
      </c>
      <c r="K23" s="3">
        <v>23.845300000000002</v>
      </c>
      <c r="L23" s="2">
        <v>298.77999999999997</v>
      </c>
      <c r="M23" s="2">
        <v>320.04000000000002</v>
      </c>
      <c r="N23" s="13"/>
      <c r="P23" s="154"/>
      <c r="Q23" s="106"/>
      <c r="R23" s="71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2"/>
    </row>
    <row r="24" spans="1:30">
      <c r="A24" s="137"/>
      <c r="B24" s="145"/>
      <c r="C24" s="51" t="s">
        <v>40</v>
      </c>
      <c r="D24" s="47">
        <v>30</v>
      </c>
      <c r="E24" s="47">
        <v>50</v>
      </c>
      <c r="F24" s="47">
        <v>2.5999999999999999E-2</v>
      </c>
      <c r="G24" s="47">
        <v>4.2999999999999997E-2</v>
      </c>
      <c r="H24" s="50">
        <v>0</v>
      </c>
      <c r="I24" s="47">
        <v>0</v>
      </c>
      <c r="J24" s="47">
        <v>11.377000000000001</v>
      </c>
      <c r="K24" s="47">
        <v>18.96</v>
      </c>
      <c r="L24" s="47">
        <v>44.04</v>
      </c>
      <c r="M24" s="47">
        <v>73.400000000000006</v>
      </c>
      <c r="N24" s="2"/>
      <c r="P24" s="154"/>
      <c r="Q24" s="106"/>
      <c r="R24" s="59"/>
      <c r="S24" s="59"/>
      <c r="T24" s="59"/>
      <c r="U24" s="59"/>
      <c r="V24" s="59"/>
      <c r="W24" s="72"/>
      <c r="X24" s="59"/>
      <c r="Y24" s="59"/>
      <c r="Z24" s="59"/>
      <c r="AA24" s="59"/>
      <c r="AB24" s="59"/>
      <c r="AC24" s="59"/>
      <c r="AD24" s="62"/>
    </row>
    <row r="25" spans="1:30">
      <c r="A25" s="137"/>
      <c r="B25" s="145"/>
      <c r="C25" s="2" t="s">
        <v>34</v>
      </c>
      <c r="D25" s="2">
        <v>150</v>
      </c>
      <c r="E25" s="2">
        <v>200</v>
      </c>
      <c r="F25" s="2">
        <v>0.06</v>
      </c>
      <c r="G25" s="2">
        <v>0.06</v>
      </c>
      <c r="H25" s="2">
        <v>1.4999999999999999E-2</v>
      </c>
      <c r="I25" s="2">
        <v>1.4999999999999999E-2</v>
      </c>
      <c r="J25" s="3">
        <v>7.9960000000000004</v>
      </c>
      <c r="K25" s="3">
        <f>0.012+7.984</f>
        <v>7.9959999999999996</v>
      </c>
      <c r="L25" s="3">
        <v>31.138000000000002</v>
      </c>
      <c r="M25" s="3">
        <v>41.517000000000003</v>
      </c>
      <c r="N25" s="2"/>
      <c r="P25" s="154"/>
      <c r="Q25" s="106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62"/>
    </row>
    <row r="26" spans="1:30">
      <c r="A26" s="137"/>
      <c r="B26" s="146"/>
      <c r="C26" s="2" t="s">
        <v>25</v>
      </c>
      <c r="D26" s="2">
        <v>20</v>
      </c>
      <c r="E26" s="2">
        <v>20</v>
      </c>
      <c r="F26" s="2">
        <v>1.64</v>
      </c>
      <c r="G26" s="2">
        <v>1.64</v>
      </c>
      <c r="H26" s="2">
        <v>0.23200000000000001</v>
      </c>
      <c r="I26" s="2">
        <v>0.23200000000000001</v>
      </c>
      <c r="J26" s="2">
        <v>9.5559999999999992</v>
      </c>
      <c r="K26" s="2">
        <v>9.5559999999999992</v>
      </c>
      <c r="L26" s="2">
        <v>47.8</v>
      </c>
      <c r="M26" s="2">
        <v>47.8</v>
      </c>
      <c r="N26" s="2"/>
      <c r="P26" s="154"/>
      <c r="Q26" s="106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62"/>
    </row>
    <row r="27" spans="1:30">
      <c r="A27" s="137"/>
      <c r="B27" s="134" t="s">
        <v>35</v>
      </c>
      <c r="C27" s="135"/>
      <c r="D27" s="36">
        <f t="shared" ref="D27:M27" si="4">SUM(D23:D26)</f>
        <v>310</v>
      </c>
      <c r="E27" s="36">
        <f t="shared" si="4"/>
        <v>400</v>
      </c>
      <c r="F27" s="36">
        <f t="shared" si="4"/>
        <v>15.25</v>
      </c>
      <c r="G27" s="36">
        <f t="shared" si="4"/>
        <v>18.802999999999997</v>
      </c>
      <c r="H27" s="36">
        <f t="shared" si="4"/>
        <v>19.785</v>
      </c>
      <c r="I27" s="36">
        <f t="shared" si="4"/>
        <v>23.794999999999998</v>
      </c>
      <c r="J27" s="36">
        <f t="shared" si="4"/>
        <v>46.813000000000002</v>
      </c>
      <c r="K27" s="36">
        <f t="shared" si="4"/>
        <v>60.357300000000002</v>
      </c>
      <c r="L27" s="36">
        <f t="shared" si="4"/>
        <v>421.75799999999998</v>
      </c>
      <c r="M27" s="36">
        <f t="shared" si="4"/>
        <v>482.75700000000006</v>
      </c>
      <c r="N27" s="5"/>
      <c r="P27" s="154"/>
      <c r="Q27" s="107"/>
      <c r="R27" s="107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2"/>
    </row>
    <row r="28" spans="1:30">
      <c r="A28" s="138"/>
      <c r="B28" s="134" t="s">
        <v>36</v>
      </c>
      <c r="C28" s="135"/>
      <c r="D28" s="30">
        <f t="shared" ref="D28:M28" si="5">D9+D11+D20+D22+D27</f>
        <v>1421</v>
      </c>
      <c r="E28" s="30">
        <f t="shared" si="5"/>
        <v>1857</v>
      </c>
      <c r="F28" s="30">
        <f t="shared" si="5"/>
        <v>46.798999999999999</v>
      </c>
      <c r="G28" s="30">
        <f t="shared" si="5"/>
        <v>61.880999999999993</v>
      </c>
      <c r="H28" s="30">
        <f t="shared" si="5"/>
        <v>50.840999999999994</v>
      </c>
      <c r="I28" s="30">
        <f t="shared" si="5"/>
        <v>63.566000000000003</v>
      </c>
      <c r="J28" s="30">
        <f t="shared" si="5"/>
        <v>177.214</v>
      </c>
      <c r="K28" s="30">
        <f t="shared" si="5"/>
        <v>270.4803</v>
      </c>
      <c r="L28" s="30">
        <f t="shared" si="5"/>
        <v>1369.9259999999999</v>
      </c>
      <c r="M28" s="30">
        <f t="shared" si="5"/>
        <v>1755.201</v>
      </c>
      <c r="N28" s="35"/>
      <c r="P28" s="154"/>
      <c r="Q28" s="107"/>
      <c r="R28" s="107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2"/>
    </row>
    <row r="29" spans="1:30"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</row>
    <row r="30" spans="1:30">
      <c r="A30" s="110" t="s">
        <v>1</v>
      </c>
      <c r="B30" s="113" t="s">
        <v>2</v>
      </c>
      <c r="C30" s="116" t="s">
        <v>3</v>
      </c>
      <c r="D30" s="119" t="s">
        <v>4</v>
      </c>
      <c r="E30" s="120"/>
      <c r="F30" s="123" t="s">
        <v>5</v>
      </c>
      <c r="G30" s="124"/>
      <c r="H30" s="124"/>
      <c r="I30" s="124"/>
      <c r="J30" s="124"/>
      <c r="K30" s="125"/>
      <c r="L30" s="130" t="s">
        <v>6</v>
      </c>
      <c r="M30" s="131"/>
      <c r="N30" s="127" t="s">
        <v>37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</row>
    <row r="31" spans="1:30">
      <c r="A31" s="111"/>
      <c r="B31" s="114"/>
      <c r="C31" s="117"/>
      <c r="D31" s="121"/>
      <c r="E31" s="122"/>
      <c r="F31" s="123" t="s">
        <v>7</v>
      </c>
      <c r="G31" s="125"/>
      <c r="H31" s="123" t="s">
        <v>8</v>
      </c>
      <c r="I31" s="125"/>
      <c r="J31" s="123" t="s">
        <v>9</v>
      </c>
      <c r="K31" s="125"/>
      <c r="L31" s="132"/>
      <c r="M31" s="133"/>
      <c r="N31" s="128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</row>
    <row r="32" spans="1:30">
      <c r="A32" s="112"/>
      <c r="B32" s="115"/>
      <c r="C32" s="118"/>
      <c r="D32" s="1" t="s">
        <v>10</v>
      </c>
      <c r="E32" s="1" t="s">
        <v>11</v>
      </c>
      <c r="F32" s="1" t="s">
        <v>10</v>
      </c>
      <c r="G32" s="1" t="s">
        <v>11</v>
      </c>
      <c r="H32" s="1" t="s">
        <v>10</v>
      </c>
      <c r="I32" s="1" t="s">
        <v>11</v>
      </c>
      <c r="J32" s="1" t="s">
        <v>10</v>
      </c>
      <c r="K32" s="1" t="s">
        <v>11</v>
      </c>
      <c r="L32" s="1" t="s">
        <v>10</v>
      </c>
      <c r="M32" s="1" t="s">
        <v>11</v>
      </c>
      <c r="N32" s="129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</row>
    <row r="33" spans="1:30">
      <c r="A33" s="136" t="s">
        <v>38</v>
      </c>
      <c r="B33" s="139" t="s">
        <v>13</v>
      </c>
      <c r="C33" s="2" t="s">
        <v>14</v>
      </c>
      <c r="D33" s="2">
        <v>150</v>
      </c>
      <c r="E33" s="2">
        <v>200</v>
      </c>
      <c r="F33" s="2">
        <v>6.8140000000000001</v>
      </c>
      <c r="G33" s="2">
        <v>8.02</v>
      </c>
      <c r="H33" s="2">
        <v>7.16</v>
      </c>
      <c r="I33" s="2">
        <v>9.4149999999999991</v>
      </c>
      <c r="J33" s="2">
        <v>26.664999999999999</v>
      </c>
      <c r="K33" s="2">
        <v>30.736999999999998</v>
      </c>
      <c r="L33" s="3">
        <v>197.93</v>
      </c>
      <c r="M33" s="3">
        <v>263.90660000000003</v>
      </c>
      <c r="N33" s="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</row>
    <row r="34" spans="1:30">
      <c r="A34" s="137"/>
      <c r="B34" s="140"/>
      <c r="C34" s="3" t="s">
        <v>91</v>
      </c>
      <c r="D34" s="3">
        <v>150</v>
      </c>
      <c r="E34" s="3">
        <v>200</v>
      </c>
      <c r="F34" s="3">
        <v>3.51</v>
      </c>
      <c r="G34" s="3">
        <v>4.4779999999999998</v>
      </c>
      <c r="H34" s="3">
        <v>3.8759999999999999</v>
      </c>
      <c r="I34" s="3">
        <v>5.0880000000000001</v>
      </c>
      <c r="J34" s="3">
        <v>13.702</v>
      </c>
      <c r="K34" s="3">
        <v>20.035</v>
      </c>
      <c r="L34" s="3">
        <v>101.01</v>
      </c>
      <c r="M34" s="3">
        <v>138</v>
      </c>
      <c r="N34" s="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</row>
    <row r="35" spans="1:30">
      <c r="A35" s="137"/>
      <c r="B35" s="140"/>
      <c r="C35" s="2" t="s">
        <v>49</v>
      </c>
      <c r="D35" s="4">
        <v>16</v>
      </c>
      <c r="E35" s="2">
        <v>21</v>
      </c>
      <c r="F35" s="2">
        <v>3.9</v>
      </c>
      <c r="G35" s="2">
        <v>5.1100000000000003</v>
      </c>
      <c r="H35" s="2">
        <v>4.0199999999999996</v>
      </c>
      <c r="I35" s="2">
        <v>5.27</v>
      </c>
      <c r="J35" s="2">
        <v>0.3</v>
      </c>
      <c r="K35" s="2">
        <v>0.39300000000000002</v>
      </c>
      <c r="L35" s="2">
        <v>52.8</v>
      </c>
      <c r="M35" s="2">
        <v>69.3</v>
      </c>
      <c r="N35" s="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>
      <c r="A36" s="137"/>
      <c r="B36" s="140"/>
      <c r="C36" s="2" t="s">
        <v>15</v>
      </c>
      <c r="D36" s="2">
        <v>20</v>
      </c>
      <c r="E36" s="2">
        <v>30</v>
      </c>
      <c r="F36" s="2">
        <v>1.5</v>
      </c>
      <c r="G36" s="2">
        <v>2.25</v>
      </c>
      <c r="H36" s="2">
        <v>0.57999999999999996</v>
      </c>
      <c r="I36" s="2">
        <v>0.77</v>
      </c>
      <c r="J36" s="2">
        <v>10.103999999999999</v>
      </c>
      <c r="K36" s="2">
        <v>15.156000000000001</v>
      </c>
      <c r="L36" s="2">
        <v>52.6</v>
      </c>
      <c r="M36" s="2">
        <v>78.900000000000006</v>
      </c>
      <c r="N36" s="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>
      <c r="A37" s="137"/>
      <c r="B37" s="134" t="s">
        <v>17</v>
      </c>
      <c r="C37" s="135"/>
      <c r="D37" s="36">
        <f t="shared" ref="D37:M37" si="6">SUM(D33:D36)</f>
        <v>336</v>
      </c>
      <c r="E37" s="36">
        <f t="shared" si="6"/>
        <v>451</v>
      </c>
      <c r="F37" s="36">
        <f t="shared" si="6"/>
        <v>15.724</v>
      </c>
      <c r="G37" s="36">
        <f t="shared" si="6"/>
        <v>19.858000000000001</v>
      </c>
      <c r="H37" s="36">
        <f t="shared" si="6"/>
        <v>15.635999999999999</v>
      </c>
      <c r="I37" s="36">
        <f t="shared" si="6"/>
        <v>20.542999999999999</v>
      </c>
      <c r="J37" s="36">
        <f t="shared" si="6"/>
        <v>50.770999999999994</v>
      </c>
      <c r="K37" s="36">
        <f t="shared" si="6"/>
        <v>66.320999999999998</v>
      </c>
      <c r="L37" s="36">
        <f t="shared" si="6"/>
        <v>404.34000000000003</v>
      </c>
      <c r="M37" s="36">
        <f t="shared" si="6"/>
        <v>550.10660000000007</v>
      </c>
      <c r="N37" s="5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ht="18">
      <c r="A38" s="137"/>
      <c r="B38" s="6" t="s">
        <v>18</v>
      </c>
      <c r="C38" s="47" t="s">
        <v>59</v>
      </c>
      <c r="D38" s="47">
        <v>150</v>
      </c>
      <c r="E38" s="47">
        <v>150</v>
      </c>
      <c r="F38" s="47">
        <v>0.4</v>
      </c>
      <c r="G38" s="47">
        <v>0.4</v>
      </c>
      <c r="H38" s="47">
        <v>0</v>
      </c>
      <c r="I38" s="47">
        <v>0</v>
      </c>
      <c r="J38" s="47">
        <v>11.7</v>
      </c>
      <c r="K38" s="47">
        <v>11.7</v>
      </c>
      <c r="L38" s="47">
        <v>50</v>
      </c>
      <c r="M38" s="47">
        <v>50</v>
      </c>
      <c r="N38" s="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>
      <c r="A39" s="137"/>
      <c r="B39" s="134" t="s">
        <v>19</v>
      </c>
      <c r="C39" s="135"/>
      <c r="D39" s="37">
        <f t="shared" ref="D39:M39" si="7">SUM(D38)</f>
        <v>150</v>
      </c>
      <c r="E39" s="37">
        <f t="shared" si="7"/>
        <v>150</v>
      </c>
      <c r="F39" s="37">
        <f t="shared" si="7"/>
        <v>0.4</v>
      </c>
      <c r="G39" s="37">
        <f t="shared" si="7"/>
        <v>0.4</v>
      </c>
      <c r="H39" s="37">
        <f t="shared" si="7"/>
        <v>0</v>
      </c>
      <c r="I39" s="37">
        <f t="shared" si="7"/>
        <v>0</v>
      </c>
      <c r="J39" s="37">
        <f t="shared" si="7"/>
        <v>11.7</v>
      </c>
      <c r="K39" s="37">
        <f t="shared" si="7"/>
        <v>11.7</v>
      </c>
      <c r="L39" s="37">
        <f t="shared" si="7"/>
        <v>50</v>
      </c>
      <c r="M39" s="37">
        <f t="shared" si="7"/>
        <v>50</v>
      </c>
      <c r="N39" s="5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ht="22.5">
      <c r="A40" s="137"/>
      <c r="B40" s="139" t="s">
        <v>20</v>
      </c>
      <c r="C40" s="48" t="s">
        <v>84</v>
      </c>
      <c r="D40" s="47">
        <v>150</v>
      </c>
      <c r="E40" s="47">
        <v>200</v>
      </c>
      <c r="F40" s="47">
        <v>4.2725</v>
      </c>
      <c r="G40" s="47">
        <v>5.69</v>
      </c>
      <c r="H40" s="47">
        <v>5.2309999999999999</v>
      </c>
      <c r="I40" s="47">
        <v>6.97</v>
      </c>
      <c r="J40" s="47">
        <v>5.94</v>
      </c>
      <c r="K40" s="47">
        <v>7.92</v>
      </c>
      <c r="L40" s="47">
        <v>84.549000000000007</v>
      </c>
      <c r="M40" s="47">
        <v>112.732</v>
      </c>
      <c r="N40" s="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>
      <c r="A41" s="137"/>
      <c r="B41" s="140"/>
      <c r="C41" s="8" t="s">
        <v>42</v>
      </c>
      <c r="D41" s="2">
        <v>150</v>
      </c>
      <c r="E41" s="2">
        <v>200</v>
      </c>
      <c r="F41" s="2">
        <v>8.3629999999999995</v>
      </c>
      <c r="G41" s="2">
        <v>11.15</v>
      </c>
      <c r="H41" s="2">
        <v>7.718</v>
      </c>
      <c r="I41" s="2">
        <v>10.29</v>
      </c>
      <c r="J41" s="2">
        <v>22.114999999999998</v>
      </c>
      <c r="K41" s="2">
        <v>29.48</v>
      </c>
      <c r="L41" s="2">
        <v>195.2</v>
      </c>
      <c r="M41" s="2">
        <v>260.26</v>
      </c>
      <c r="N41" s="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>
      <c r="A42" s="137"/>
      <c r="B42" s="140"/>
      <c r="C42" s="8" t="s">
        <v>43</v>
      </c>
      <c r="D42" s="2">
        <v>30</v>
      </c>
      <c r="E42" s="2">
        <v>40</v>
      </c>
      <c r="F42" s="2">
        <v>0.6</v>
      </c>
      <c r="G42" s="2">
        <v>0.8</v>
      </c>
      <c r="H42" s="2">
        <v>0.04</v>
      </c>
      <c r="I42" s="2">
        <v>5.2999999999999999E-2</v>
      </c>
      <c r="J42" s="2">
        <v>3.44</v>
      </c>
      <c r="K42" s="2">
        <v>4.5</v>
      </c>
      <c r="L42" s="2">
        <v>15.9</v>
      </c>
      <c r="M42" s="2">
        <v>21.2</v>
      </c>
      <c r="N42" s="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>
      <c r="A43" s="137"/>
      <c r="B43" s="140"/>
      <c r="C43" s="52" t="s">
        <v>44</v>
      </c>
      <c r="D43" s="50">
        <v>150</v>
      </c>
      <c r="E43" s="47">
        <v>200</v>
      </c>
      <c r="F43" s="47">
        <v>7.1999999999999995E-2</v>
      </c>
      <c r="G43" s="47">
        <v>4.8</v>
      </c>
      <c r="H43" s="47">
        <v>0</v>
      </c>
      <c r="I43" s="47">
        <v>0</v>
      </c>
      <c r="J43" s="47">
        <v>17.61</v>
      </c>
      <c r="K43" s="47">
        <v>36.81</v>
      </c>
      <c r="L43" s="47">
        <v>66.58</v>
      </c>
      <c r="M43" s="47">
        <v>140.65</v>
      </c>
      <c r="N43" s="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</row>
    <row r="44" spans="1:30">
      <c r="A44" s="137"/>
      <c r="B44" s="140"/>
      <c r="C44" s="2" t="s">
        <v>25</v>
      </c>
      <c r="D44" s="2">
        <v>20</v>
      </c>
      <c r="E44" s="2">
        <v>30</v>
      </c>
      <c r="F44" s="2">
        <v>1.64</v>
      </c>
      <c r="G44" s="2">
        <v>2.46</v>
      </c>
      <c r="H44" s="2">
        <v>0.23200000000000001</v>
      </c>
      <c r="I44" s="2">
        <v>0.34799999999999998</v>
      </c>
      <c r="J44" s="2">
        <v>9.5559999999999992</v>
      </c>
      <c r="K44" s="2">
        <v>14.334</v>
      </c>
      <c r="L44" s="2">
        <v>47.8</v>
      </c>
      <c r="M44" s="2">
        <v>71.7</v>
      </c>
      <c r="N44" s="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</row>
    <row r="45" spans="1:30">
      <c r="A45" s="137"/>
      <c r="B45" s="143"/>
      <c r="C45" s="9" t="s">
        <v>26</v>
      </c>
      <c r="D45" s="2">
        <v>40</v>
      </c>
      <c r="E45" s="2">
        <v>50</v>
      </c>
      <c r="F45" s="2">
        <v>2.8079999999999998</v>
      </c>
      <c r="G45" s="2">
        <v>3.51</v>
      </c>
      <c r="H45" s="2">
        <v>0.436</v>
      </c>
      <c r="I45" s="2">
        <v>0.54500000000000004</v>
      </c>
      <c r="J45" s="2">
        <v>18.52</v>
      </c>
      <c r="K45" s="2">
        <v>23.15</v>
      </c>
      <c r="L45" s="2">
        <v>86.4</v>
      </c>
      <c r="M45" s="2">
        <v>108</v>
      </c>
      <c r="N45" s="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</row>
    <row r="46" spans="1:30">
      <c r="A46" s="137"/>
      <c r="B46" s="134" t="s">
        <v>27</v>
      </c>
      <c r="C46" s="135"/>
      <c r="D46" s="36">
        <f t="shared" ref="D46:M46" si="8">SUM(D40:D45)</f>
        <v>540</v>
      </c>
      <c r="E46" s="36">
        <f t="shared" si="8"/>
        <v>720</v>
      </c>
      <c r="F46" s="36">
        <f t="shared" si="8"/>
        <v>17.755499999999998</v>
      </c>
      <c r="G46" s="36">
        <f t="shared" si="8"/>
        <v>28.410000000000004</v>
      </c>
      <c r="H46" s="36">
        <f t="shared" si="8"/>
        <v>13.656999999999998</v>
      </c>
      <c r="I46" s="36">
        <f t="shared" si="8"/>
        <v>18.206</v>
      </c>
      <c r="J46" s="36">
        <f t="shared" si="8"/>
        <v>77.180999999999997</v>
      </c>
      <c r="K46" s="36">
        <f t="shared" si="8"/>
        <v>116.19400000000002</v>
      </c>
      <c r="L46" s="36">
        <f t="shared" si="8"/>
        <v>496.42899999999997</v>
      </c>
      <c r="M46" s="36">
        <f t="shared" si="8"/>
        <v>714.54200000000003</v>
      </c>
      <c r="N46" s="5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62"/>
      <c r="AB46" s="62"/>
      <c r="AC46" s="62"/>
      <c r="AD46" s="62"/>
    </row>
    <row r="47" spans="1:30" ht="24">
      <c r="A47" s="137"/>
      <c r="B47" s="12" t="s">
        <v>28</v>
      </c>
      <c r="C47" s="51" t="s">
        <v>82</v>
      </c>
      <c r="D47" s="51">
        <v>150</v>
      </c>
      <c r="E47" s="51">
        <v>200</v>
      </c>
      <c r="F47" s="51">
        <v>0.08</v>
      </c>
      <c r="G47" s="51">
        <v>0.08</v>
      </c>
      <c r="H47" s="51">
        <v>0</v>
      </c>
      <c r="I47" s="51">
        <v>0</v>
      </c>
      <c r="J47" s="51">
        <v>18.239999999999998</v>
      </c>
      <c r="K47" s="51">
        <v>23.23</v>
      </c>
      <c r="L47" s="51">
        <v>69.78</v>
      </c>
      <c r="M47" s="51">
        <v>88.48</v>
      </c>
      <c r="N47" s="2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62"/>
      <c r="AB47" s="62"/>
      <c r="AC47" s="62"/>
      <c r="AD47" s="62"/>
    </row>
    <row r="48" spans="1:30">
      <c r="A48" s="137"/>
      <c r="B48" s="22"/>
      <c r="C48" s="51" t="s">
        <v>29</v>
      </c>
      <c r="D48" s="51">
        <v>20</v>
      </c>
      <c r="E48" s="51">
        <v>20</v>
      </c>
      <c r="F48" s="51">
        <v>1.5</v>
      </c>
      <c r="G48" s="51">
        <v>1.5</v>
      </c>
      <c r="H48" s="51">
        <v>1.96</v>
      </c>
      <c r="I48" s="51">
        <v>1.96</v>
      </c>
      <c r="J48" s="51">
        <v>14.88</v>
      </c>
      <c r="K48" s="51">
        <v>14.88</v>
      </c>
      <c r="L48" s="51">
        <v>83.4</v>
      </c>
      <c r="M48" s="51">
        <v>125.1</v>
      </c>
      <c r="N48" s="2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62"/>
      <c r="AB48" s="62"/>
      <c r="AC48" s="62"/>
      <c r="AD48" s="62"/>
    </row>
    <row r="49" spans="1:30">
      <c r="A49" s="137"/>
      <c r="B49" s="134" t="s">
        <v>31</v>
      </c>
      <c r="C49" s="135"/>
      <c r="D49" s="36">
        <v>170</v>
      </c>
      <c r="E49" s="36">
        <v>220</v>
      </c>
      <c r="F49" s="36">
        <f t="shared" ref="F49" si="9">SUM(F47)</f>
        <v>0.08</v>
      </c>
      <c r="G49" s="36">
        <v>1.58</v>
      </c>
      <c r="H49" s="36">
        <v>1.96</v>
      </c>
      <c r="I49" s="36">
        <v>1.96</v>
      </c>
      <c r="J49" s="36">
        <v>33.119999999999997</v>
      </c>
      <c r="K49" s="36">
        <v>38.11</v>
      </c>
      <c r="L49" s="36">
        <v>153.18</v>
      </c>
      <c r="M49" s="36">
        <v>213.58</v>
      </c>
      <c r="N49" s="5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62"/>
      <c r="AB49" s="62"/>
      <c r="AC49" s="62"/>
      <c r="AD49" s="62"/>
    </row>
    <row r="50" spans="1:30">
      <c r="A50" s="137"/>
      <c r="B50" s="144" t="s">
        <v>32</v>
      </c>
      <c r="C50" s="2" t="s">
        <v>46</v>
      </c>
      <c r="D50" s="2">
        <v>100</v>
      </c>
      <c r="E50" s="2">
        <v>110</v>
      </c>
      <c r="F50" s="2">
        <v>10.45</v>
      </c>
      <c r="G50" s="2">
        <v>11.335000000000001</v>
      </c>
      <c r="H50" s="2">
        <v>5.44</v>
      </c>
      <c r="I50" s="2">
        <v>7.2489999999999997</v>
      </c>
      <c r="J50" s="2">
        <v>7.72</v>
      </c>
      <c r="K50" s="2">
        <v>8.343</v>
      </c>
      <c r="L50" s="2">
        <v>121.6</v>
      </c>
      <c r="M50" s="2">
        <v>144.9</v>
      </c>
      <c r="N50" s="13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</row>
    <row r="51" spans="1:30">
      <c r="A51" s="137"/>
      <c r="B51" s="145"/>
      <c r="C51" s="47" t="s">
        <v>113</v>
      </c>
      <c r="D51" s="47">
        <v>30</v>
      </c>
      <c r="E51" s="47">
        <v>50</v>
      </c>
      <c r="F51" s="47">
        <v>0.7</v>
      </c>
      <c r="G51" s="47">
        <v>0.92300000000000004</v>
      </c>
      <c r="H51" s="47">
        <v>3.2</v>
      </c>
      <c r="I51" s="47">
        <v>3.97</v>
      </c>
      <c r="J51" s="47">
        <v>2.2410000000000001</v>
      </c>
      <c r="K51" s="47">
        <v>2.4</v>
      </c>
      <c r="L51" s="47">
        <v>46</v>
      </c>
      <c r="M51" s="47">
        <v>56</v>
      </c>
      <c r="N51" s="13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</row>
    <row r="52" spans="1:30" ht="22.5">
      <c r="A52" s="137"/>
      <c r="B52" s="145"/>
      <c r="C52" s="14" t="s">
        <v>92</v>
      </c>
      <c r="D52" s="2">
        <v>50</v>
      </c>
      <c r="E52" s="2">
        <v>50</v>
      </c>
      <c r="F52" s="2">
        <v>1.47</v>
      </c>
      <c r="G52" s="2">
        <v>1.47</v>
      </c>
      <c r="H52" s="3">
        <v>9.4E-2</v>
      </c>
      <c r="I52" s="3">
        <v>9.4E-2</v>
      </c>
      <c r="J52" s="3">
        <v>2.96</v>
      </c>
      <c r="K52" s="3">
        <v>2.96</v>
      </c>
      <c r="L52" s="28">
        <v>18.600000000000001</v>
      </c>
      <c r="M52" s="28">
        <v>18.600000000000001</v>
      </c>
      <c r="N52" s="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</row>
    <row r="53" spans="1:30">
      <c r="A53" s="137"/>
      <c r="B53" s="145"/>
      <c r="C53" s="9" t="s">
        <v>62</v>
      </c>
      <c r="D53" s="2">
        <v>150</v>
      </c>
      <c r="E53" s="2">
        <v>200</v>
      </c>
      <c r="F53" s="2">
        <v>0.19</v>
      </c>
      <c r="G53" s="2">
        <v>0.21</v>
      </c>
      <c r="H53" s="2">
        <v>3.3000000000000002E-2</v>
      </c>
      <c r="I53" s="2">
        <v>3.1E-2</v>
      </c>
      <c r="J53" s="2">
        <v>10.3</v>
      </c>
      <c r="K53" s="2">
        <v>18.288</v>
      </c>
      <c r="L53" s="2">
        <v>44.43</v>
      </c>
      <c r="M53" s="2">
        <v>63.536000000000001</v>
      </c>
      <c r="N53" s="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>
      <c r="A54" s="137"/>
      <c r="B54" s="146"/>
      <c r="C54" s="2" t="s">
        <v>25</v>
      </c>
      <c r="D54" s="2">
        <v>20</v>
      </c>
      <c r="E54" s="2">
        <v>20</v>
      </c>
      <c r="F54" s="2">
        <v>1.64</v>
      </c>
      <c r="G54" s="2">
        <v>1.64</v>
      </c>
      <c r="H54" s="2">
        <v>0.23200000000000001</v>
      </c>
      <c r="I54" s="2">
        <v>0.23200000000000001</v>
      </c>
      <c r="J54" s="2">
        <v>9.5559999999999992</v>
      </c>
      <c r="K54" s="2">
        <v>9.5559999999999992</v>
      </c>
      <c r="L54" s="2">
        <v>47.8</v>
      </c>
      <c r="M54" s="2">
        <v>47.8</v>
      </c>
      <c r="N54" s="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</row>
    <row r="55" spans="1:30">
      <c r="A55" s="137"/>
      <c r="B55" s="134" t="s">
        <v>35</v>
      </c>
      <c r="C55" s="135"/>
      <c r="D55" s="36">
        <f t="shared" ref="D55:M55" si="10">SUM(D50:D54)</f>
        <v>350</v>
      </c>
      <c r="E55" s="36">
        <f t="shared" si="10"/>
        <v>430</v>
      </c>
      <c r="F55" s="36">
        <f t="shared" si="10"/>
        <v>14.45</v>
      </c>
      <c r="G55" s="36">
        <f t="shared" si="10"/>
        <v>15.578000000000003</v>
      </c>
      <c r="H55" s="36">
        <f t="shared" si="10"/>
        <v>8.9989999999999988</v>
      </c>
      <c r="I55" s="36">
        <f t="shared" si="10"/>
        <v>11.575999999999999</v>
      </c>
      <c r="J55" s="36">
        <f t="shared" si="10"/>
        <v>32.777000000000001</v>
      </c>
      <c r="K55" s="36">
        <f t="shared" si="10"/>
        <v>41.546999999999997</v>
      </c>
      <c r="L55" s="36">
        <f t="shared" si="10"/>
        <v>278.43</v>
      </c>
      <c r="M55" s="36">
        <f t="shared" si="10"/>
        <v>330.83600000000001</v>
      </c>
      <c r="N55" s="5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</row>
    <row r="56" spans="1:30">
      <c r="A56" s="138"/>
      <c r="B56" s="134" t="s">
        <v>36</v>
      </c>
      <c r="C56" s="135"/>
      <c r="D56" s="30">
        <f t="shared" ref="D56:M56" si="11">D37+D39+D46+D49+D55</f>
        <v>1546</v>
      </c>
      <c r="E56" s="30">
        <f t="shared" si="11"/>
        <v>1971</v>
      </c>
      <c r="F56" s="30">
        <f t="shared" si="11"/>
        <v>48.409499999999994</v>
      </c>
      <c r="G56" s="30">
        <f t="shared" si="11"/>
        <v>65.826000000000008</v>
      </c>
      <c r="H56" s="30">
        <f t="shared" si="11"/>
        <v>40.251999999999995</v>
      </c>
      <c r="I56" s="30">
        <f t="shared" si="11"/>
        <v>52.284999999999997</v>
      </c>
      <c r="J56" s="30">
        <f t="shared" si="11"/>
        <v>205.54899999999998</v>
      </c>
      <c r="K56" s="30">
        <f t="shared" si="11"/>
        <v>273.87200000000007</v>
      </c>
      <c r="L56" s="45">
        <f t="shared" si="11"/>
        <v>1382.3790000000001</v>
      </c>
      <c r="M56" s="30">
        <f t="shared" si="11"/>
        <v>1859.0645999999999</v>
      </c>
      <c r="N56" s="35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</row>
    <row r="57" spans="1:30">
      <c r="A57" s="15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</row>
    <row r="58" spans="1:30">
      <c r="A58" s="110" t="s">
        <v>1</v>
      </c>
      <c r="B58" s="113" t="s">
        <v>2</v>
      </c>
      <c r="C58" s="116" t="s">
        <v>3</v>
      </c>
      <c r="D58" s="119" t="s">
        <v>4</v>
      </c>
      <c r="E58" s="120"/>
      <c r="F58" s="123" t="s">
        <v>5</v>
      </c>
      <c r="G58" s="124"/>
      <c r="H58" s="124"/>
      <c r="I58" s="124"/>
      <c r="J58" s="124"/>
      <c r="K58" s="125"/>
      <c r="L58" s="130" t="s">
        <v>6</v>
      </c>
      <c r="M58" s="131"/>
      <c r="N58" s="127" t="s">
        <v>37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</row>
    <row r="59" spans="1:30">
      <c r="A59" s="111"/>
      <c r="B59" s="114"/>
      <c r="C59" s="117"/>
      <c r="D59" s="121"/>
      <c r="E59" s="122"/>
      <c r="F59" s="123" t="s">
        <v>7</v>
      </c>
      <c r="G59" s="125"/>
      <c r="H59" s="123" t="s">
        <v>8</v>
      </c>
      <c r="I59" s="125"/>
      <c r="J59" s="123" t="s">
        <v>9</v>
      </c>
      <c r="K59" s="125"/>
      <c r="L59" s="132"/>
      <c r="M59" s="133"/>
      <c r="N59" s="128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1:30">
      <c r="A60" s="112"/>
      <c r="B60" s="115"/>
      <c r="C60" s="118"/>
      <c r="D60" s="1" t="s">
        <v>10</v>
      </c>
      <c r="E60" s="1" t="s">
        <v>11</v>
      </c>
      <c r="F60" s="1" t="s">
        <v>10</v>
      </c>
      <c r="G60" s="1" t="s">
        <v>11</v>
      </c>
      <c r="H60" s="1" t="s">
        <v>10</v>
      </c>
      <c r="I60" s="1" t="s">
        <v>11</v>
      </c>
      <c r="J60" s="1" t="s">
        <v>10</v>
      </c>
      <c r="K60" s="1" t="s">
        <v>11</v>
      </c>
      <c r="L60" s="1" t="s">
        <v>10</v>
      </c>
      <c r="M60" s="1" t="s">
        <v>11</v>
      </c>
      <c r="N60" s="12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2"/>
      <c r="AB60" s="62"/>
      <c r="AC60" s="62"/>
      <c r="AD60" s="62"/>
    </row>
    <row r="61" spans="1:30">
      <c r="A61" s="136" t="s">
        <v>47</v>
      </c>
      <c r="B61" s="139" t="s">
        <v>13</v>
      </c>
      <c r="C61" s="3" t="s">
        <v>48</v>
      </c>
      <c r="D61" s="3">
        <v>150</v>
      </c>
      <c r="E61" s="3">
        <v>200</v>
      </c>
      <c r="F61" s="3">
        <v>5.56</v>
      </c>
      <c r="G61" s="3">
        <v>7.1150000000000002</v>
      </c>
      <c r="H61" s="3">
        <v>4.7510000000000003</v>
      </c>
      <c r="I61" s="3">
        <v>9.25</v>
      </c>
      <c r="J61" s="3">
        <v>22.79</v>
      </c>
      <c r="K61" s="3">
        <v>28.731999999999999</v>
      </c>
      <c r="L61" s="3">
        <v>165</v>
      </c>
      <c r="M61" s="3">
        <v>226</v>
      </c>
      <c r="N61" s="3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</row>
    <row r="62" spans="1:30">
      <c r="A62" s="137"/>
      <c r="B62" s="140"/>
      <c r="C62" s="2" t="s">
        <v>41</v>
      </c>
      <c r="D62" s="2">
        <v>150</v>
      </c>
      <c r="E62" s="2">
        <v>200</v>
      </c>
      <c r="F62" s="2">
        <v>3.6019999999999999</v>
      </c>
      <c r="G62" s="2">
        <v>4.4039999999999999</v>
      </c>
      <c r="H62" s="2">
        <v>4.0149999999999997</v>
      </c>
      <c r="I62" s="2">
        <v>4.83</v>
      </c>
      <c r="J62" s="2">
        <v>5.9189999999999996</v>
      </c>
      <c r="K62" s="2">
        <v>50.112000000000002</v>
      </c>
      <c r="L62" s="2">
        <v>73.099999999999994</v>
      </c>
      <c r="M62" s="2">
        <v>137.41999999999999</v>
      </c>
      <c r="N62" s="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</row>
    <row r="63" spans="1:30" ht="0.75" customHeight="1">
      <c r="A63" s="137"/>
      <c r="B63" s="140"/>
      <c r="C63" s="28"/>
      <c r="D63" s="29"/>
      <c r="E63" s="28"/>
      <c r="F63" s="28"/>
      <c r="G63" s="28"/>
      <c r="H63" s="28"/>
      <c r="I63" s="28"/>
      <c r="J63" s="28"/>
      <c r="K63" s="28"/>
      <c r="L63" s="2"/>
      <c r="M63" s="2"/>
      <c r="N63" s="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</row>
    <row r="64" spans="1:30">
      <c r="A64" s="137"/>
      <c r="B64" s="140"/>
      <c r="C64" s="2" t="s">
        <v>15</v>
      </c>
      <c r="D64" s="2">
        <v>20</v>
      </c>
      <c r="E64" s="2">
        <v>30</v>
      </c>
      <c r="F64" s="2">
        <v>1.5</v>
      </c>
      <c r="G64" s="2">
        <v>2.25</v>
      </c>
      <c r="H64" s="2">
        <v>0.57999999999999996</v>
      </c>
      <c r="I64" s="2">
        <v>0.77</v>
      </c>
      <c r="J64" s="2">
        <v>10.103999999999999</v>
      </c>
      <c r="K64" s="2">
        <v>15.156000000000001</v>
      </c>
      <c r="L64" s="2">
        <v>52.6</v>
      </c>
      <c r="M64" s="2">
        <v>78.900000000000006</v>
      </c>
      <c r="N64" s="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</row>
    <row r="65" spans="1:30">
      <c r="A65" s="137"/>
      <c r="B65" s="134" t="s">
        <v>17</v>
      </c>
      <c r="C65" s="135"/>
      <c r="D65" s="36">
        <f t="shared" ref="D65:M65" si="12">SUM(D61:D64)</f>
        <v>320</v>
      </c>
      <c r="E65" s="36">
        <f t="shared" si="12"/>
        <v>430</v>
      </c>
      <c r="F65" s="36">
        <f t="shared" si="12"/>
        <v>10.661999999999999</v>
      </c>
      <c r="G65" s="36">
        <f t="shared" si="12"/>
        <v>13.769</v>
      </c>
      <c r="H65" s="36">
        <f t="shared" si="12"/>
        <v>9.3460000000000001</v>
      </c>
      <c r="I65" s="36">
        <f t="shared" si="12"/>
        <v>14.85</v>
      </c>
      <c r="J65" s="36">
        <f t="shared" si="12"/>
        <v>38.813000000000002</v>
      </c>
      <c r="K65" s="36">
        <f t="shared" si="12"/>
        <v>94</v>
      </c>
      <c r="L65" s="36">
        <f t="shared" si="12"/>
        <v>290.7</v>
      </c>
      <c r="M65" s="36">
        <f t="shared" si="12"/>
        <v>442.31999999999994</v>
      </c>
      <c r="N65" s="5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</row>
    <row r="66" spans="1:30" ht="18">
      <c r="A66" s="137"/>
      <c r="B66" s="6" t="s">
        <v>18</v>
      </c>
      <c r="C66" s="2" t="s">
        <v>50</v>
      </c>
      <c r="D66" s="7">
        <v>108</v>
      </c>
      <c r="E66" s="2">
        <v>114</v>
      </c>
      <c r="F66" s="2">
        <v>1.62</v>
      </c>
      <c r="G66" s="2">
        <v>1.026</v>
      </c>
      <c r="H66" s="2">
        <v>0</v>
      </c>
      <c r="I66" s="2">
        <v>0</v>
      </c>
      <c r="J66" s="2">
        <v>22.68</v>
      </c>
      <c r="K66" s="2">
        <v>27.588000000000001</v>
      </c>
      <c r="L66" s="2">
        <v>103.68</v>
      </c>
      <c r="M66" s="2">
        <v>114.4</v>
      </c>
      <c r="N66" s="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</row>
    <row r="67" spans="1:30">
      <c r="A67" s="137"/>
      <c r="B67" s="134" t="s">
        <v>19</v>
      </c>
      <c r="C67" s="135"/>
      <c r="D67" s="37">
        <f>SUM(D66)</f>
        <v>108</v>
      </c>
      <c r="E67" s="37">
        <f t="shared" ref="E67:M67" si="13">SUM(E66)</f>
        <v>114</v>
      </c>
      <c r="F67" s="37">
        <f t="shared" si="13"/>
        <v>1.62</v>
      </c>
      <c r="G67" s="37">
        <f t="shared" si="13"/>
        <v>1.026</v>
      </c>
      <c r="H67" s="37">
        <f t="shared" si="13"/>
        <v>0</v>
      </c>
      <c r="I67" s="37">
        <f t="shared" si="13"/>
        <v>0</v>
      </c>
      <c r="J67" s="37">
        <f t="shared" si="13"/>
        <v>22.68</v>
      </c>
      <c r="K67" s="37">
        <f t="shared" si="13"/>
        <v>27.588000000000001</v>
      </c>
      <c r="L67" s="37">
        <f t="shared" si="13"/>
        <v>103.68</v>
      </c>
      <c r="M67" s="37">
        <f t="shared" si="13"/>
        <v>114.4</v>
      </c>
      <c r="N67" s="5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</row>
    <row r="68" spans="1:30" ht="35.25" customHeight="1">
      <c r="A68" s="137"/>
      <c r="B68" s="139" t="s">
        <v>20</v>
      </c>
      <c r="C68" s="23" t="s">
        <v>51</v>
      </c>
      <c r="D68" s="3">
        <v>150</v>
      </c>
      <c r="E68" s="3">
        <v>200</v>
      </c>
      <c r="F68" s="3">
        <v>0.65</v>
      </c>
      <c r="G68" s="3">
        <v>0.75600000000000001</v>
      </c>
      <c r="H68" s="3">
        <v>1.65</v>
      </c>
      <c r="I68" s="3">
        <v>2.4750000000000001</v>
      </c>
      <c r="J68" s="3">
        <v>5.6829999999999998</v>
      </c>
      <c r="K68" s="3">
        <v>6.4870000000000001</v>
      </c>
      <c r="L68" s="3">
        <v>39.149000000000001</v>
      </c>
      <c r="M68" s="3">
        <v>50.07</v>
      </c>
      <c r="N68" s="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>
      <c r="A69" s="137"/>
      <c r="B69" s="140"/>
      <c r="C69" s="8" t="s">
        <v>52</v>
      </c>
      <c r="D69" s="2">
        <v>60</v>
      </c>
      <c r="E69" s="2">
        <v>70</v>
      </c>
      <c r="F69" s="2">
        <v>8.2149999999999999</v>
      </c>
      <c r="G69" s="2">
        <v>8.6170000000000009</v>
      </c>
      <c r="H69" s="13">
        <v>8.1750000000000007</v>
      </c>
      <c r="I69" s="13">
        <v>10.9</v>
      </c>
      <c r="J69" s="2">
        <v>7.7919999999999998</v>
      </c>
      <c r="K69" s="2">
        <v>10.831</v>
      </c>
      <c r="L69" s="2">
        <v>157.36199999999999</v>
      </c>
      <c r="M69" s="2">
        <v>165.77</v>
      </c>
      <c r="N69" s="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>
      <c r="A70" s="137"/>
      <c r="B70" s="140"/>
      <c r="C70" s="2" t="s">
        <v>53</v>
      </c>
      <c r="D70" s="2">
        <v>110</v>
      </c>
      <c r="E70" s="2">
        <v>130</v>
      </c>
      <c r="F70" s="2">
        <v>2.9329999999999998</v>
      </c>
      <c r="G70" s="2">
        <v>3.46</v>
      </c>
      <c r="H70" s="2">
        <v>5.9710000000000001</v>
      </c>
      <c r="I70" s="2">
        <v>7.056</v>
      </c>
      <c r="J70" s="2">
        <v>11.922000000000001</v>
      </c>
      <c r="K70" s="2">
        <v>14.08</v>
      </c>
      <c r="L70" s="2">
        <v>113.03</v>
      </c>
      <c r="M70" s="2">
        <v>133.5</v>
      </c>
      <c r="N70" s="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>
      <c r="A71" s="137"/>
      <c r="B71" s="140"/>
      <c r="C71" s="3" t="s">
        <v>95</v>
      </c>
      <c r="D71" s="3">
        <v>150</v>
      </c>
      <c r="E71" s="3">
        <v>200</v>
      </c>
      <c r="F71" s="3">
        <v>8.6999999999999994E-2</v>
      </c>
      <c r="G71" s="3">
        <v>0.108</v>
      </c>
      <c r="H71" s="3">
        <v>8.3000000000000004E-2</v>
      </c>
      <c r="I71" s="3">
        <v>0</v>
      </c>
      <c r="J71" s="3">
        <v>15.585000000000001</v>
      </c>
      <c r="K71" s="3">
        <v>18.129000000000001</v>
      </c>
      <c r="L71" s="28">
        <v>63.4</v>
      </c>
      <c r="M71" s="28">
        <v>69.599999999999994</v>
      </c>
      <c r="N71" s="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>
      <c r="A72" s="137"/>
      <c r="B72" s="140"/>
      <c r="C72" s="2" t="s">
        <v>25</v>
      </c>
      <c r="D72" s="2">
        <v>20</v>
      </c>
      <c r="E72" s="2">
        <v>30</v>
      </c>
      <c r="F72" s="2">
        <v>1.64</v>
      </c>
      <c r="G72" s="2">
        <v>2.46</v>
      </c>
      <c r="H72" s="2">
        <v>0.23200000000000001</v>
      </c>
      <c r="I72" s="2">
        <v>0.34799999999999998</v>
      </c>
      <c r="J72" s="2">
        <v>9.5559999999999992</v>
      </c>
      <c r="K72" s="2">
        <v>14.334</v>
      </c>
      <c r="L72" s="2">
        <v>47.8</v>
      </c>
      <c r="M72" s="2">
        <v>71.7</v>
      </c>
      <c r="N72" s="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>
      <c r="A73" s="137"/>
      <c r="B73" s="143"/>
      <c r="C73" s="9" t="s">
        <v>26</v>
      </c>
      <c r="D73" s="2">
        <v>40</v>
      </c>
      <c r="E73" s="2">
        <v>50</v>
      </c>
      <c r="F73" s="2">
        <v>2.8079999999999998</v>
      </c>
      <c r="G73" s="2">
        <v>3.51</v>
      </c>
      <c r="H73" s="2">
        <v>0.436</v>
      </c>
      <c r="I73" s="2">
        <v>0.54500000000000004</v>
      </c>
      <c r="J73" s="2">
        <v>18.52</v>
      </c>
      <c r="K73" s="2">
        <v>23.15</v>
      </c>
      <c r="L73" s="2">
        <v>86.4</v>
      </c>
      <c r="M73" s="2">
        <v>108</v>
      </c>
      <c r="N73" s="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>
      <c r="A74" s="137"/>
      <c r="B74" s="134" t="s">
        <v>27</v>
      </c>
      <c r="C74" s="135"/>
      <c r="D74" s="36">
        <f t="shared" ref="D74:M74" si="14">SUM(D68:D73)</f>
        <v>530</v>
      </c>
      <c r="E74" s="36">
        <f t="shared" si="14"/>
        <v>680</v>
      </c>
      <c r="F74" s="36">
        <f t="shared" si="14"/>
        <v>16.332999999999998</v>
      </c>
      <c r="G74" s="36">
        <f t="shared" si="14"/>
        <v>18.911000000000001</v>
      </c>
      <c r="H74" s="36">
        <f t="shared" si="14"/>
        <v>16.547000000000001</v>
      </c>
      <c r="I74" s="36">
        <f t="shared" si="14"/>
        <v>21.324000000000002</v>
      </c>
      <c r="J74" s="36">
        <f t="shared" si="14"/>
        <v>69.057999999999993</v>
      </c>
      <c r="K74" s="36">
        <f t="shared" si="14"/>
        <v>87.010999999999996</v>
      </c>
      <c r="L74" s="36">
        <f t="shared" si="14"/>
        <v>507.14099999999996</v>
      </c>
      <c r="M74" s="36">
        <f t="shared" si="14"/>
        <v>598.6400000000001</v>
      </c>
      <c r="N74" s="5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 ht="24">
      <c r="A75" s="137"/>
      <c r="B75" s="16" t="s">
        <v>28</v>
      </c>
      <c r="C75" s="28" t="s">
        <v>108</v>
      </c>
      <c r="D75" s="3">
        <v>150</v>
      </c>
      <c r="E75" s="3">
        <v>200</v>
      </c>
      <c r="F75" s="3">
        <v>4.5</v>
      </c>
      <c r="G75" s="3">
        <v>6</v>
      </c>
      <c r="H75" s="3">
        <v>3.75</v>
      </c>
      <c r="I75" s="3">
        <v>5</v>
      </c>
      <c r="J75" s="3">
        <v>16.5</v>
      </c>
      <c r="K75" s="3">
        <v>22</v>
      </c>
      <c r="L75" s="28">
        <v>118.5</v>
      </c>
      <c r="M75" s="28">
        <v>158</v>
      </c>
      <c r="N75" s="3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>
      <c r="A76" s="137"/>
      <c r="B76" s="134" t="s">
        <v>31</v>
      </c>
      <c r="C76" s="135"/>
      <c r="D76" s="36">
        <f>SUM(D75)</f>
        <v>150</v>
      </c>
      <c r="E76" s="36">
        <f t="shared" ref="E76:M76" si="15">SUM(E75)</f>
        <v>200</v>
      </c>
      <c r="F76" s="36">
        <f t="shared" si="15"/>
        <v>4.5</v>
      </c>
      <c r="G76" s="36">
        <f t="shared" si="15"/>
        <v>6</v>
      </c>
      <c r="H76" s="36">
        <f t="shared" si="15"/>
        <v>3.75</v>
      </c>
      <c r="I76" s="36">
        <f t="shared" si="15"/>
        <v>5</v>
      </c>
      <c r="J76" s="36">
        <f t="shared" si="15"/>
        <v>16.5</v>
      </c>
      <c r="K76" s="36">
        <f t="shared" si="15"/>
        <v>22</v>
      </c>
      <c r="L76" s="36">
        <f t="shared" si="15"/>
        <v>118.5</v>
      </c>
      <c r="M76" s="36">
        <f t="shared" si="15"/>
        <v>158</v>
      </c>
      <c r="N76" s="5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>
      <c r="A77" s="137"/>
      <c r="B77" s="144" t="s">
        <v>32</v>
      </c>
      <c r="C77" s="2" t="s">
        <v>60</v>
      </c>
      <c r="D77" s="2">
        <v>110</v>
      </c>
      <c r="E77" s="2">
        <v>130</v>
      </c>
      <c r="F77" s="2">
        <v>13.396000000000001</v>
      </c>
      <c r="G77" s="2">
        <v>16.66</v>
      </c>
      <c r="H77" s="2">
        <v>19.547999999999998</v>
      </c>
      <c r="I77" s="2">
        <v>23.547999999999998</v>
      </c>
      <c r="J77" s="2">
        <v>18.82</v>
      </c>
      <c r="K77" s="2">
        <v>20.542999999999999</v>
      </c>
      <c r="L77" s="2">
        <v>302.2</v>
      </c>
      <c r="M77" s="2">
        <v>357.94</v>
      </c>
      <c r="N77" s="2"/>
      <c r="P77" s="106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62"/>
      <c r="AC77" s="62"/>
      <c r="AD77" s="62"/>
    </row>
    <row r="78" spans="1:30">
      <c r="A78" s="137"/>
      <c r="B78" s="145"/>
      <c r="C78" s="51" t="s">
        <v>40</v>
      </c>
      <c r="D78" s="51">
        <v>30</v>
      </c>
      <c r="E78" s="51">
        <v>50</v>
      </c>
      <c r="F78" s="51">
        <v>2.5999999999999999E-2</v>
      </c>
      <c r="G78" s="51">
        <v>4.2999999999999997E-2</v>
      </c>
      <c r="H78" s="97">
        <v>0</v>
      </c>
      <c r="I78" s="51">
        <v>0</v>
      </c>
      <c r="J78" s="51">
        <v>11.377000000000001</v>
      </c>
      <c r="K78" s="51">
        <v>18.96</v>
      </c>
      <c r="L78" s="51">
        <v>44.04</v>
      </c>
      <c r="M78" s="51">
        <v>73.400000000000006</v>
      </c>
      <c r="N78" s="13"/>
      <c r="P78" s="106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62"/>
      <c r="AC78" s="62"/>
      <c r="AD78" s="62"/>
    </row>
    <row r="79" spans="1:30">
      <c r="A79" s="137"/>
      <c r="B79" s="145"/>
      <c r="C79" s="2" t="s">
        <v>34</v>
      </c>
      <c r="D79" s="2">
        <v>150</v>
      </c>
      <c r="E79" s="2">
        <v>200</v>
      </c>
      <c r="F79" s="2">
        <v>0.06</v>
      </c>
      <c r="G79" s="2">
        <v>0.06</v>
      </c>
      <c r="H79" s="2">
        <v>1.4999999999999999E-2</v>
      </c>
      <c r="I79" s="2">
        <v>1.4999999999999999E-2</v>
      </c>
      <c r="J79" s="3">
        <v>7.9960000000000004</v>
      </c>
      <c r="K79" s="3">
        <f>0.012+7.984</f>
        <v>7.9959999999999996</v>
      </c>
      <c r="L79" s="3">
        <v>31.138000000000002</v>
      </c>
      <c r="M79" s="3">
        <v>41.517000000000003</v>
      </c>
      <c r="N79" s="2"/>
      <c r="P79" s="106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62"/>
      <c r="AC79" s="62"/>
      <c r="AD79" s="62"/>
    </row>
    <row r="80" spans="1:30">
      <c r="A80" s="137"/>
      <c r="B80" s="146"/>
      <c r="C80" s="2" t="s">
        <v>25</v>
      </c>
      <c r="D80" s="2">
        <v>20</v>
      </c>
      <c r="E80" s="2">
        <v>20</v>
      </c>
      <c r="F80" s="2">
        <v>1.64</v>
      </c>
      <c r="G80" s="2">
        <v>1.64</v>
      </c>
      <c r="H80" s="2">
        <v>0.23200000000000001</v>
      </c>
      <c r="I80" s="2">
        <v>0.23200000000000001</v>
      </c>
      <c r="J80" s="2">
        <v>9.5559999999999992</v>
      </c>
      <c r="K80" s="2">
        <v>9.5559999999999992</v>
      </c>
      <c r="L80" s="2">
        <v>47.8</v>
      </c>
      <c r="M80" s="2">
        <v>47.8</v>
      </c>
      <c r="N80" s="2"/>
      <c r="P80" s="106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62"/>
      <c r="AC80" s="62"/>
      <c r="AD80" s="62"/>
    </row>
    <row r="81" spans="1:30">
      <c r="A81" s="137"/>
      <c r="B81" s="134" t="s">
        <v>35</v>
      </c>
      <c r="C81" s="135"/>
      <c r="D81" s="36">
        <f t="shared" ref="D81:M81" si="16">SUM(D77:D80)</f>
        <v>310</v>
      </c>
      <c r="E81" s="36">
        <f t="shared" si="16"/>
        <v>400</v>
      </c>
      <c r="F81" s="36">
        <f t="shared" si="16"/>
        <v>15.122000000000002</v>
      </c>
      <c r="G81" s="36">
        <f t="shared" si="16"/>
        <v>18.402999999999999</v>
      </c>
      <c r="H81" s="36">
        <f t="shared" si="16"/>
        <v>19.794999999999998</v>
      </c>
      <c r="I81" s="36">
        <f t="shared" si="16"/>
        <v>23.794999999999998</v>
      </c>
      <c r="J81" s="36">
        <f t="shared" si="16"/>
        <v>47.749000000000002</v>
      </c>
      <c r="K81" s="36">
        <f t="shared" si="16"/>
        <v>57.055</v>
      </c>
      <c r="L81" s="36">
        <f t="shared" si="16"/>
        <v>425.178</v>
      </c>
      <c r="M81" s="36">
        <f t="shared" si="16"/>
        <v>520.65700000000004</v>
      </c>
      <c r="N81" s="5"/>
      <c r="P81" s="107"/>
      <c r="Q81" s="107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2"/>
      <c r="AC81" s="62"/>
      <c r="AD81" s="62"/>
    </row>
    <row r="82" spans="1:30">
      <c r="A82" s="138"/>
      <c r="B82" s="134" t="s">
        <v>36</v>
      </c>
      <c r="C82" s="135"/>
      <c r="D82" s="30">
        <f t="shared" ref="D82:M82" si="17">D65+D67+D74+D76+D81</f>
        <v>1418</v>
      </c>
      <c r="E82" s="30">
        <f t="shared" si="17"/>
        <v>1824</v>
      </c>
      <c r="F82" s="30">
        <f t="shared" si="17"/>
        <v>48.236999999999995</v>
      </c>
      <c r="G82" s="30">
        <f t="shared" si="17"/>
        <v>58.109000000000002</v>
      </c>
      <c r="H82" s="30">
        <f t="shared" si="17"/>
        <v>49.438000000000002</v>
      </c>
      <c r="I82" s="30">
        <f t="shared" si="17"/>
        <v>64.968999999999994</v>
      </c>
      <c r="J82" s="30">
        <f t="shared" si="17"/>
        <v>194.79999999999998</v>
      </c>
      <c r="K82" s="30">
        <f t="shared" si="17"/>
        <v>287.654</v>
      </c>
      <c r="L82" s="45">
        <f t="shared" si="17"/>
        <v>1445.1990000000001</v>
      </c>
      <c r="M82" s="45">
        <f t="shared" si="17"/>
        <v>1834.0170000000003</v>
      </c>
      <c r="N82" s="5"/>
      <c r="P82" s="107"/>
      <c r="Q82" s="107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2"/>
      <c r="AC82" s="62"/>
      <c r="AD82" s="62"/>
    </row>
    <row r="83" spans="1:30">
      <c r="A83" s="15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</row>
    <row r="84" spans="1:30">
      <c r="A84" s="110" t="s">
        <v>1</v>
      </c>
      <c r="B84" s="113" t="s">
        <v>2</v>
      </c>
      <c r="C84" s="116" t="s">
        <v>3</v>
      </c>
      <c r="D84" s="119" t="s">
        <v>4</v>
      </c>
      <c r="E84" s="120"/>
      <c r="F84" s="123" t="s">
        <v>5</v>
      </c>
      <c r="G84" s="124"/>
      <c r="H84" s="124"/>
      <c r="I84" s="124"/>
      <c r="J84" s="124"/>
      <c r="K84" s="125"/>
      <c r="L84" s="130" t="s">
        <v>6</v>
      </c>
      <c r="M84" s="131"/>
      <c r="N84" s="127" t="s">
        <v>37</v>
      </c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>
      <c r="A85" s="111"/>
      <c r="B85" s="114"/>
      <c r="C85" s="117"/>
      <c r="D85" s="121"/>
      <c r="E85" s="122"/>
      <c r="F85" s="123" t="s">
        <v>7</v>
      </c>
      <c r="G85" s="125"/>
      <c r="H85" s="123" t="s">
        <v>8</v>
      </c>
      <c r="I85" s="125"/>
      <c r="J85" s="123" t="s">
        <v>9</v>
      </c>
      <c r="K85" s="125"/>
      <c r="L85" s="132"/>
      <c r="M85" s="133"/>
      <c r="N85" s="128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>
      <c r="A86" s="112"/>
      <c r="B86" s="115"/>
      <c r="C86" s="118"/>
      <c r="D86" s="1" t="s">
        <v>10</v>
      </c>
      <c r="E86" s="1" t="s">
        <v>11</v>
      </c>
      <c r="F86" s="1" t="s">
        <v>10</v>
      </c>
      <c r="G86" s="1" t="s">
        <v>11</v>
      </c>
      <c r="H86" s="1" t="s">
        <v>10</v>
      </c>
      <c r="I86" s="1" t="s">
        <v>11</v>
      </c>
      <c r="J86" s="1" t="s">
        <v>10</v>
      </c>
      <c r="K86" s="1" t="s">
        <v>11</v>
      </c>
      <c r="L86" s="1" t="s">
        <v>10</v>
      </c>
      <c r="M86" s="1" t="s">
        <v>11</v>
      </c>
      <c r="N86" s="129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>
      <c r="A87" s="136" t="s">
        <v>56</v>
      </c>
      <c r="B87" s="139" t="s">
        <v>13</v>
      </c>
      <c r="C87" s="47" t="s">
        <v>97</v>
      </c>
      <c r="D87" s="47">
        <v>150</v>
      </c>
      <c r="E87" s="47">
        <v>200</v>
      </c>
      <c r="F87" s="47">
        <v>5.3890000000000002</v>
      </c>
      <c r="G87" s="47">
        <v>6.76</v>
      </c>
      <c r="H87" s="47">
        <v>6.53</v>
      </c>
      <c r="I87" s="47">
        <v>8.9450000000000003</v>
      </c>
      <c r="J87" s="47">
        <v>20.605</v>
      </c>
      <c r="K87" s="47">
        <v>25.707000000000001</v>
      </c>
      <c r="L87" s="47">
        <v>161.58000000000001</v>
      </c>
      <c r="M87" s="47">
        <v>204.8</v>
      </c>
      <c r="N87" s="2"/>
      <c r="P87" s="56"/>
      <c r="Q87" s="56"/>
      <c r="R87" s="56"/>
      <c r="S87" s="56"/>
      <c r="T87" s="56"/>
      <c r="U87" s="56"/>
      <c r="V87" s="56"/>
      <c r="W87" s="56"/>
      <c r="X87" s="56"/>
      <c r="Y87" s="57"/>
      <c r="Z87" s="57"/>
      <c r="AA87" s="62"/>
      <c r="AB87" s="62"/>
      <c r="AC87" s="62"/>
      <c r="AD87" s="62"/>
    </row>
    <row r="88" spans="1:30">
      <c r="A88" s="137"/>
      <c r="B88" s="140"/>
      <c r="C88" s="3" t="s">
        <v>91</v>
      </c>
      <c r="D88" s="3">
        <v>150</v>
      </c>
      <c r="E88" s="3">
        <v>200</v>
      </c>
      <c r="F88" s="3">
        <v>3.51</v>
      </c>
      <c r="G88" s="3">
        <v>4.4779999999999998</v>
      </c>
      <c r="H88" s="3">
        <v>3.8759999999999999</v>
      </c>
      <c r="I88" s="3">
        <v>5.0880000000000001</v>
      </c>
      <c r="J88" s="3">
        <v>13.702</v>
      </c>
      <c r="K88" s="3">
        <v>20.035</v>
      </c>
      <c r="L88" s="3">
        <v>101.01</v>
      </c>
      <c r="M88" s="3">
        <v>138</v>
      </c>
      <c r="N88" s="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</row>
    <row r="89" spans="1:30">
      <c r="A89" s="137"/>
      <c r="B89" s="140"/>
      <c r="C89" s="47" t="s">
        <v>103</v>
      </c>
      <c r="D89" s="47">
        <v>20</v>
      </c>
      <c r="E89" s="47">
        <v>40</v>
      </c>
      <c r="F89" s="47">
        <v>2.8220000000000001</v>
      </c>
      <c r="G89" s="47">
        <v>5.7720000000000002</v>
      </c>
      <c r="H89" s="47">
        <v>2.5550000000000002</v>
      </c>
      <c r="I89" s="47">
        <v>5.226</v>
      </c>
      <c r="J89" s="47">
        <v>0.155</v>
      </c>
      <c r="K89" s="47">
        <v>0.317</v>
      </c>
      <c r="L89" s="47">
        <v>39.914000000000001</v>
      </c>
      <c r="M89" s="47">
        <v>71.415000000000006</v>
      </c>
      <c r="N89" s="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>
      <c r="A90" s="137"/>
      <c r="B90" s="140"/>
      <c r="C90" s="2" t="s">
        <v>15</v>
      </c>
      <c r="D90" s="2">
        <v>20</v>
      </c>
      <c r="E90" s="2">
        <v>30</v>
      </c>
      <c r="F90" s="2">
        <v>1.5</v>
      </c>
      <c r="G90" s="2">
        <v>2.25</v>
      </c>
      <c r="H90" s="2">
        <v>0.57999999999999996</v>
      </c>
      <c r="I90" s="2">
        <v>0.77</v>
      </c>
      <c r="J90" s="2">
        <v>10.103999999999999</v>
      </c>
      <c r="K90" s="2">
        <v>15.156000000000001</v>
      </c>
      <c r="L90" s="2">
        <v>52.6</v>
      </c>
      <c r="M90" s="2">
        <v>78.900000000000006</v>
      </c>
      <c r="N90" s="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>
      <c r="A91" s="137"/>
      <c r="B91" s="134" t="s">
        <v>17</v>
      </c>
      <c r="C91" s="135"/>
      <c r="D91" s="36">
        <f t="shared" ref="D91:M91" si="18">SUM(D87:D90)</f>
        <v>340</v>
      </c>
      <c r="E91" s="36">
        <f t="shared" si="18"/>
        <v>470</v>
      </c>
      <c r="F91" s="36">
        <f t="shared" si="18"/>
        <v>13.221</v>
      </c>
      <c r="G91" s="36">
        <f t="shared" si="18"/>
        <v>19.259999999999998</v>
      </c>
      <c r="H91" s="36">
        <f t="shared" si="18"/>
        <v>13.541</v>
      </c>
      <c r="I91" s="36">
        <f t="shared" si="18"/>
        <v>20.029</v>
      </c>
      <c r="J91" s="36">
        <f t="shared" si="18"/>
        <v>44.566000000000003</v>
      </c>
      <c r="K91" s="36">
        <f t="shared" si="18"/>
        <v>61.215000000000003</v>
      </c>
      <c r="L91" s="36">
        <f t="shared" si="18"/>
        <v>355.10400000000004</v>
      </c>
      <c r="M91" s="36">
        <f t="shared" si="18"/>
        <v>493.11500000000001</v>
      </c>
      <c r="N91" s="5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</row>
    <row r="92" spans="1:30" ht="18" customHeight="1">
      <c r="A92" s="137"/>
      <c r="B92" s="6" t="s">
        <v>18</v>
      </c>
      <c r="C92" s="2" t="s">
        <v>65</v>
      </c>
      <c r="D92" s="7">
        <v>108</v>
      </c>
      <c r="E92" s="2">
        <v>114</v>
      </c>
      <c r="F92" s="2">
        <f>0.4*108/100</f>
        <v>0.43200000000000005</v>
      </c>
      <c r="G92" s="2">
        <f>0.4*114/100</f>
        <v>0.45600000000000002</v>
      </c>
      <c r="H92" s="2">
        <v>0.43200000000000005</v>
      </c>
      <c r="I92" s="2">
        <v>0.45600000000000002</v>
      </c>
      <c r="J92" s="2">
        <f>9.8*108/100</f>
        <v>10.584000000000001</v>
      </c>
      <c r="K92" s="2">
        <f>9.8*114/100</f>
        <v>11.172000000000001</v>
      </c>
      <c r="L92" s="2">
        <f>45*108/100</f>
        <v>48.6</v>
      </c>
      <c r="M92" s="2">
        <f>45*114/100</f>
        <v>51.3</v>
      </c>
      <c r="N92" s="2"/>
      <c r="P92" s="2" t="s">
        <v>93</v>
      </c>
      <c r="Q92" s="44">
        <v>108</v>
      </c>
      <c r="R92" s="26">
        <v>114</v>
      </c>
      <c r="S92" s="26">
        <v>0.9</v>
      </c>
      <c r="T92" s="26">
        <v>1.08</v>
      </c>
      <c r="U92" s="26">
        <v>0.2</v>
      </c>
      <c r="V92" s="26">
        <v>0.24</v>
      </c>
      <c r="W92" s="26">
        <v>8.1</v>
      </c>
      <c r="X92" s="26">
        <v>9.7200000000000006</v>
      </c>
      <c r="Y92" s="26">
        <v>40</v>
      </c>
      <c r="Z92" s="26">
        <v>48</v>
      </c>
      <c r="AA92" s="62"/>
      <c r="AB92" s="62"/>
      <c r="AC92" s="62"/>
      <c r="AD92" s="62"/>
    </row>
    <row r="93" spans="1:30">
      <c r="A93" s="137"/>
      <c r="B93" s="134" t="s">
        <v>19</v>
      </c>
      <c r="C93" s="135"/>
      <c r="D93" s="37">
        <f>SUM(D92)</f>
        <v>108</v>
      </c>
      <c r="E93" s="37">
        <f t="shared" ref="E93:M93" si="19">SUM(E92)</f>
        <v>114</v>
      </c>
      <c r="F93" s="37">
        <f t="shared" si="19"/>
        <v>0.43200000000000005</v>
      </c>
      <c r="G93" s="37">
        <f t="shared" si="19"/>
        <v>0.45600000000000002</v>
      </c>
      <c r="H93" s="37">
        <f t="shared" si="19"/>
        <v>0.43200000000000005</v>
      </c>
      <c r="I93" s="37">
        <f t="shared" si="19"/>
        <v>0.45600000000000002</v>
      </c>
      <c r="J93" s="37">
        <f t="shared" si="19"/>
        <v>10.584000000000001</v>
      </c>
      <c r="K93" s="37">
        <f t="shared" si="19"/>
        <v>11.172000000000001</v>
      </c>
      <c r="L93" s="39">
        <f t="shared" si="19"/>
        <v>48.6</v>
      </c>
      <c r="M93" s="37">
        <f t="shared" si="19"/>
        <v>51.3</v>
      </c>
      <c r="N93" s="5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</row>
    <row r="94" spans="1:30" ht="28.5" customHeight="1">
      <c r="A94" s="137"/>
      <c r="B94" s="139" t="s">
        <v>20</v>
      </c>
      <c r="C94" s="17" t="s">
        <v>58</v>
      </c>
      <c r="D94" s="2">
        <v>150</v>
      </c>
      <c r="E94" s="2">
        <v>200</v>
      </c>
      <c r="F94" s="18">
        <v>4.0285000000000002</v>
      </c>
      <c r="G94" s="2">
        <v>4.2050000000000001</v>
      </c>
      <c r="H94" s="18">
        <v>5.1790000000000003</v>
      </c>
      <c r="I94" s="2">
        <v>6.0039999999999996</v>
      </c>
      <c r="J94" s="18">
        <v>5.827</v>
      </c>
      <c r="K94" s="3">
        <v>7.0149999999999997</v>
      </c>
      <c r="L94" s="18">
        <v>84.1905</v>
      </c>
      <c r="M94" s="2">
        <v>96.857500000000002</v>
      </c>
      <c r="N94" s="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</row>
    <row r="95" spans="1:30">
      <c r="A95" s="137"/>
      <c r="B95" s="140"/>
      <c r="C95" s="79" t="s">
        <v>99</v>
      </c>
      <c r="D95" s="80">
        <v>60</v>
      </c>
      <c r="E95" s="80">
        <v>70</v>
      </c>
      <c r="F95" s="80">
        <v>7.9320000000000004</v>
      </c>
      <c r="G95" s="80">
        <v>9.1660000000000004</v>
      </c>
      <c r="H95" s="80">
        <v>7.673</v>
      </c>
      <c r="I95" s="80">
        <v>8.7070000000000007</v>
      </c>
      <c r="J95" s="80">
        <v>9.1440000000000001</v>
      </c>
      <c r="K95" s="80">
        <v>4.2210000000000001</v>
      </c>
      <c r="L95" s="80">
        <v>135.12</v>
      </c>
      <c r="M95" s="80">
        <v>130.09</v>
      </c>
      <c r="N95" s="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</row>
    <row r="96" spans="1:30" ht="14.25" customHeight="1">
      <c r="A96" s="137"/>
      <c r="B96" s="140"/>
      <c r="C96" s="47" t="s">
        <v>111</v>
      </c>
      <c r="D96" s="47">
        <v>80</v>
      </c>
      <c r="E96" s="47">
        <v>100</v>
      </c>
      <c r="F96" s="47">
        <v>3.8119999999999998</v>
      </c>
      <c r="G96" s="47">
        <v>4.7649999999999997</v>
      </c>
      <c r="H96" s="47">
        <v>3.89</v>
      </c>
      <c r="I96" s="47">
        <v>4.8624999999999998</v>
      </c>
      <c r="J96" s="47">
        <v>18.683</v>
      </c>
      <c r="K96" s="47">
        <v>23.358000000000001</v>
      </c>
      <c r="L96" s="47">
        <v>126.94</v>
      </c>
      <c r="M96" s="47">
        <v>158.67500000000001</v>
      </c>
      <c r="N96" s="2"/>
      <c r="P96" s="8" t="s">
        <v>79</v>
      </c>
      <c r="Q96" s="2">
        <v>60</v>
      </c>
      <c r="R96" s="2">
        <v>70</v>
      </c>
      <c r="S96" s="2">
        <v>7.9320000000000004</v>
      </c>
      <c r="T96" s="2">
        <v>10.026</v>
      </c>
      <c r="U96" s="3">
        <v>7.673</v>
      </c>
      <c r="V96" s="3">
        <v>8.8019999999999996</v>
      </c>
      <c r="W96" s="2">
        <v>9.1440000000000001</v>
      </c>
      <c r="X96" s="2">
        <v>9.0459999999999994</v>
      </c>
      <c r="Y96" s="2">
        <v>135.12</v>
      </c>
      <c r="Z96" s="2">
        <v>156.12</v>
      </c>
      <c r="AA96" s="62"/>
      <c r="AB96" s="62"/>
      <c r="AC96" s="62"/>
      <c r="AD96" s="62"/>
    </row>
    <row r="97" spans="1:30">
      <c r="A97" s="137"/>
      <c r="B97" s="140"/>
      <c r="C97" s="47" t="s">
        <v>96</v>
      </c>
      <c r="D97" s="47">
        <v>30</v>
      </c>
      <c r="E97" s="47">
        <v>0</v>
      </c>
      <c r="F97" s="47">
        <v>1.1459999999999999</v>
      </c>
      <c r="G97" s="47">
        <v>0</v>
      </c>
      <c r="H97" s="47">
        <v>2.528</v>
      </c>
      <c r="I97" s="47">
        <v>0</v>
      </c>
      <c r="J97" s="47">
        <v>2.956</v>
      </c>
      <c r="K97" s="47">
        <v>0</v>
      </c>
      <c r="L97" s="47">
        <v>39.04</v>
      </c>
      <c r="M97" s="47">
        <v>0</v>
      </c>
      <c r="N97" s="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</row>
    <row r="98" spans="1:30">
      <c r="A98" s="137"/>
      <c r="B98" s="140"/>
      <c r="C98" s="2" t="s">
        <v>72</v>
      </c>
      <c r="D98" s="2">
        <v>150</v>
      </c>
      <c r="E98" s="2">
        <v>200</v>
      </c>
      <c r="F98" s="2">
        <v>0.52800000000000002</v>
      </c>
      <c r="G98" s="2">
        <v>0.66</v>
      </c>
      <c r="H98" s="2">
        <v>0</v>
      </c>
      <c r="I98" s="2">
        <v>0</v>
      </c>
      <c r="J98" s="2">
        <v>17.600000000000001</v>
      </c>
      <c r="K98" s="2">
        <v>24.495000000000001</v>
      </c>
      <c r="L98" s="2">
        <v>70.59</v>
      </c>
      <c r="M98" s="2">
        <v>97.95</v>
      </c>
      <c r="N98" s="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</row>
    <row r="99" spans="1:30">
      <c r="A99" s="137"/>
      <c r="B99" s="140"/>
      <c r="C99" s="47" t="s">
        <v>73</v>
      </c>
      <c r="D99" s="47">
        <v>1</v>
      </c>
      <c r="E99" s="47">
        <v>2</v>
      </c>
      <c r="F99" s="47">
        <v>6.5000000000000002E-2</v>
      </c>
      <c r="G99" s="47">
        <v>0.13</v>
      </c>
      <c r="H99" s="50">
        <v>0</v>
      </c>
      <c r="I99" s="47">
        <v>0</v>
      </c>
      <c r="J99" s="47">
        <v>5.1999999999999998E-2</v>
      </c>
      <c r="K99" s="47">
        <v>0.104</v>
      </c>
      <c r="L99" s="47">
        <v>0.46</v>
      </c>
      <c r="M99" s="47">
        <v>0.92</v>
      </c>
      <c r="N99" s="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</row>
    <row r="100" spans="1:30">
      <c r="A100" s="137"/>
      <c r="B100" s="140"/>
      <c r="C100" s="2" t="s">
        <v>25</v>
      </c>
      <c r="D100" s="2">
        <v>20</v>
      </c>
      <c r="E100" s="2">
        <v>30</v>
      </c>
      <c r="F100" s="2">
        <v>1.64</v>
      </c>
      <c r="G100" s="2">
        <v>2.46</v>
      </c>
      <c r="H100" s="2">
        <v>0.23200000000000001</v>
      </c>
      <c r="I100" s="2">
        <v>0.34799999999999998</v>
      </c>
      <c r="J100" s="2">
        <v>9.5559999999999992</v>
      </c>
      <c r="K100" s="2">
        <v>14.334</v>
      </c>
      <c r="L100" s="2">
        <v>47.8</v>
      </c>
      <c r="M100" s="2">
        <v>71.7</v>
      </c>
      <c r="N100" s="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>
      <c r="A101" s="137"/>
      <c r="B101" s="143"/>
      <c r="C101" s="9" t="s">
        <v>26</v>
      </c>
      <c r="D101" s="2">
        <v>40</v>
      </c>
      <c r="E101" s="2">
        <v>50</v>
      </c>
      <c r="F101" s="2">
        <v>2.8079999999999998</v>
      </c>
      <c r="G101" s="2">
        <v>3.51</v>
      </c>
      <c r="H101" s="2">
        <v>0.436</v>
      </c>
      <c r="I101" s="2">
        <v>0.54500000000000004</v>
      </c>
      <c r="J101" s="2">
        <v>18.52</v>
      </c>
      <c r="K101" s="2">
        <v>23.15</v>
      </c>
      <c r="L101" s="2">
        <v>86.4</v>
      </c>
      <c r="M101" s="2">
        <v>108</v>
      </c>
      <c r="N101" s="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>
      <c r="A102" s="137"/>
      <c r="B102" s="134" t="s">
        <v>27</v>
      </c>
      <c r="C102" s="135"/>
      <c r="D102" s="36">
        <f t="shared" ref="D102:M102" si="20">SUM(D94:D101)</f>
        <v>531</v>
      </c>
      <c r="E102" s="36">
        <f t="shared" si="20"/>
        <v>652</v>
      </c>
      <c r="F102" s="36">
        <f t="shared" si="20"/>
        <v>21.959499999999998</v>
      </c>
      <c r="G102" s="36">
        <f t="shared" si="20"/>
        <v>24.896000000000001</v>
      </c>
      <c r="H102" s="36">
        <f t="shared" si="20"/>
        <v>19.937999999999999</v>
      </c>
      <c r="I102" s="36">
        <f t="shared" si="20"/>
        <v>20.4665</v>
      </c>
      <c r="J102" s="36">
        <f t="shared" si="20"/>
        <v>82.337999999999994</v>
      </c>
      <c r="K102" s="36">
        <f t="shared" si="20"/>
        <v>96.676999999999992</v>
      </c>
      <c r="L102" s="36">
        <f t="shared" si="20"/>
        <v>590.54049999999995</v>
      </c>
      <c r="M102" s="36">
        <f t="shared" si="20"/>
        <v>664.1925</v>
      </c>
      <c r="N102" s="5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ht="24">
      <c r="A103" s="137"/>
      <c r="B103" s="12" t="s">
        <v>28</v>
      </c>
      <c r="C103" s="2" t="s">
        <v>45</v>
      </c>
      <c r="D103" s="2">
        <v>150</v>
      </c>
      <c r="E103" s="2">
        <v>200</v>
      </c>
      <c r="F103" s="2">
        <v>0.32500000000000001</v>
      </c>
      <c r="G103" s="2">
        <v>0.50700000000000001</v>
      </c>
      <c r="H103" s="2">
        <v>0</v>
      </c>
      <c r="I103" s="2">
        <v>0</v>
      </c>
      <c r="J103" s="2">
        <v>23.39</v>
      </c>
      <c r="K103" s="2">
        <v>29.740000000000002</v>
      </c>
      <c r="L103" s="2">
        <v>97.9</v>
      </c>
      <c r="M103" s="2">
        <v>119.61999999999999</v>
      </c>
      <c r="N103" s="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>
      <c r="A104" s="137"/>
      <c r="B104" s="22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2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62"/>
      <c r="AB104" s="62"/>
      <c r="AC104" s="62"/>
      <c r="AD104" s="62"/>
    </row>
    <row r="105" spans="1:30">
      <c r="A105" s="137"/>
      <c r="B105" s="134" t="s">
        <v>31</v>
      </c>
      <c r="C105" s="135"/>
      <c r="D105" s="36">
        <v>170</v>
      </c>
      <c r="E105" s="36">
        <v>220</v>
      </c>
      <c r="F105" s="36">
        <v>1.58</v>
      </c>
      <c r="G105" s="36">
        <v>1.58</v>
      </c>
      <c r="H105" s="36">
        <v>1.96</v>
      </c>
      <c r="I105" s="36">
        <v>1.96</v>
      </c>
      <c r="J105" s="36">
        <v>18.239999999999998</v>
      </c>
      <c r="K105" s="36">
        <v>33.119999999999997</v>
      </c>
      <c r="L105" s="36">
        <v>153.18</v>
      </c>
      <c r="M105" s="36">
        <v>88.48</v>
      </c>
      <c r="N105" s="5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>
      <c r="A106" s="137"/>
      <c r="B106" s="144" t="s">
        <v>32</v>
      </c>
      <c r="C106" s="2" t="s">
        <v>54</v>
      </c>
      <c r="D106" s="2">
        <v>75</v>
      </c>
      <c r="E106" s="2">
        <v>95</v>
      </c>
      <c r="F106" s="2">
        <v>6.2</v>
      </c>
      <c r="G106" s="2">
        <v>7.85</v>
      </c>
      <c r="H106" s="2">
        <v>36.1</v>
      </c>
      <c r="I106" s="2">
        <v>45.7</v>
      </c>
      <c r="J106" s="2">
        <v>8.1</v>
      </c>
      <c r="K106" s="2">
        <v>10.26</v>
      </c>
      <c r="L106" s="2">
        <v>126.12</v>
      </c>
      <c r="M106" s="2">
        <v>213.58</v>
      </c>
      <c r="N106" s="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>
      <c r="A107" s="137"/>
      <c r="B107" s="145"/>
      <c r="C107" s="2" t="s">
        <v>55</v>
      </c>
      <c r="D107" s="2">
        <v>110</v>
      </c>
      <c r="E107" s="2">
        <v>110</v>
      </c>
      <c r="F107" s="2">
        <v>1.63</v>
      </c>
      <c r="G107" s="2">
        <v>1.63</v>
      </c>
      <c r="H107" s="2">
        <v>5.9089999999999998</v>
      </c>
      <c r="I107" s="2">
        <v>5.9089999999999998</v>
      </c>
      <c r="J107" s="2">
        <v>10.798999999999999</v>
      </c>
      <c r="K107" s="2">
        <v>10.798999999999999</v>
      </c>
      <c r="L107" s="2">
        <v>100.84</v>
      </c>
      <c r="M107" s="2">
        <v>100.84</v>
      </c>
      <c r="N107" s="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ht="20.25" customHeight="1">
      <c r="A108" s="137"/>
      <c r="B108" s="145"/>
      <c r="C108" s="49" t="s">
        <v>62</v>
      </c>
      <c r="D108" s="47">
        <v>150</v>
      </c>
      <c r="E108" s="47">
        <v>200</v>
      </c>
      <c r="F108" s="47">
        <v>0.19</v>
      </c>
      <c r="G108" s="47">
        <v>0.21</v>
      </c>
      <c r="H108" s="47">
        <v>3.3000000000000002E-2</v>
      </c>
      <c r="I108" s="47">
        <v>3.1E-2</v>
      </c>
      <c r="J108" s="47">
        <v>10.3</v>
      </c>
      <c r="K108" s="47">
        <v>18.288</v>
      </c>
      <c r="L108" s="47">
        <v>44.43</v>
      </c>
      <c r="M108" s="47">
        <v>63.536000000000001</v>
      </c>
      <c r="N108" s="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>
      <c r="A109" s="137"/>
      <c r="B109" s="146"/>
      <c r="C109" s="2" t="s">
        <v>25</v>
      </c>
      <c r="D109" s="2">
        <v>20</v>
      </c>
      <c r="E109" s="2">
        <v>20</v>
      </c>
      <c r="F109" s="2">
        <v>1.64</v>
      </c>
      <c r="G109" s="2">
        <v>1.64</v>
      </c>
      <c r="H109" s="2">
        <v>0.23200000000000001</v>
      </c>
      <c r="I109" s="2">
        <v>0.23200000000000001</v>
      </c>
      <c r="J109" s="2">
        <v>9.5559999999999992</v>
      </c>
      <c r="K109" s="2">
        <v>9.5559999999999992</v>
      </c>
      <c r="L109" s="2">
        <v>47.8</v>
      </c>
      <c r="M109" s="2">
        <v>47.8</v>
      </c>
      <c r="N109" s="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>
      <c r="A110" s="137"/>
      <c r="B110" s="134" t="s">
        <v>35</v>
      </c>
      <c r="C110" s="135"/>
      <c r="D110" s="36">
        <f t="shared" ref="D110:M110" si="21">SUM(D106:D109)</f>
        <v>355</v>
      </c>
      <c r="E110" s="36">
        <f t="shared" si="21"/>
        <v>425</v>
      </c>
      <c r="F110" s="36">
        <f t="shared" si="21"/>
        <v>9.66</v>
      </c>
      <c r="G110" s="36">
        <f t="shared" si="21"/>
        <v>11.330000000000002</v>
      </c>
      <c r="H110" s="36">
        <f t="shared" si="21"/>
        <v>42.274000000000001</v>
      </c>
      <c r="I110" s="36">
        <f t="shared" si="21"/>
        <v>51.872</v>
      </c>
      <c r="J110" s="36">
        <f t="shared" si="21"/>
        <v>38.755000000000003</v>
      </c>
      <c r="K110" s="36">
        <f t="shared" si="21"/>
        <v>48.902999999999992</v>
      </c>
      <c r="L110" s="36">
        <f t="shared" si="21"/>
        <v>319.19</v>
      </c>
      <c r="M110" s="36">
        <f t="shared" si="21"/>
        <v>425.75600000000003</v>
      </c>
      <c r="N110" s="5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>
      <c r="A111" s="138"/>
      <c r="B111" s="134" t="s">
        <v>36</v>
      </c>
      <c r="C111" s="135"/>
      <c r="D111" s="30">
        <f t="shared" ref="D111:M111" si="22">D91+D93+D102+D105+D110</f>
        <v>1504</v>
      </c>
      <c r="E111" s="30">
        <f t="shared" si="22"/>
        <v>1881</v>
      </c>
      <c r="F111" s="30">
        <f t="shared" si="22"/>
        <v>46.852499999999992</v>
      </c>
      <c r="G111" s="30">
        <f t="shared" si="22"/>
        <v>57.521999999999991</v>
      </c>
      <c r="H111" s="30">
        <f t="shared" si="22"/>
        <v>78.14500000000001</v>
      </c>
      <c r="I111" s="30">
        <f t="shared" si="22"/>
        <v>94.783500000000004</v>
      </c>
      <c r="J111" s="30">
        <f t="shared" si="22"/>
        <v>194.483</v>
      </c>
      <c r="K111" s="30">
        <f t="shared" si="22"/>
        <v>251.08699999999999</v>
      </c>
      <c r="L111" s="30">
        <f t="shared" si="22"/>
        <v>1466.6145000000001</v>
      </c>
      <c r="M111" s="30">
        <f t="shared" si="22"/>
        <v>1722.8435000000002</v>
      </c>
      <c r="N111" s="5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>
      <c r="A112" s="15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1">
      <c r="A113" s="110" t="s">
        <v>1</v>
      </c>
      <c r="B113" s="113" t="s">
        <v>2</v>
      </c>
      <c r="C113" s="116" t="s">
        <v>3</v>
      </c>
      <c r="D113" s="119" t="s">
        <v>4</v>
      </c>
      <c r="E113" s="120"/>
      <c r="F113" s="123" t="s">
        <v>5</v>
      </c>
      <c r="G113" s="124"/>
      <c r="H113" s="124"/>
      <c r="I113" s="124"/>
      <c r="J113" s="124"/>
      <c r="K113" s="125"/>
      <c r="L113" s="130" t="s">
        <v>6</v>
      </c>
      <c r="M113" s="131"/>
      <c r="N113" s="127" t="s">
        <v>37</v>
      </c>
      <c r="P113" s="62"/>
      <c r="Q113" s="62"/>
      <c r="R113" s="156"/>
      <c r="S113" s="156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3"/>
      <c r="AD113" s="153"/>
      <c r="AE113" s="157"/>
    </row>
    <row r="114" spans="1:31">
      <c r="A114" s="111"/>
      <c r="B114" s="114"/>
      <c r="C114" s="117"/>
      <c r="D114" s="121"/>
      <c r="E114" s="122"/>
      <c r="F114" s="123" t="s">
        <v>7</v>
      </c>
      <c r="G114" s="125"/>
      <c r="H114" s="123" t="s">
        <v>8</v>
      </c>
      <c r="I114" s="125"/>
      <c r="J114" s="123" t="s">
        <v>9</v>
      </c>
      <c r="K114" s="125"/>
      <c r="L114" s="132"/>
      <c r="M114" s="133"/>
      <c r="N114" s="128"/>
      <c r="P114" s="62"/>
      <c r="Q114" s="62"/>
      <c r="R114" s="156"/>
      <c r="S114" s="156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3"/>
      <c r="AD114" s="153"/>
      <c r="AE114" s="157"/>
    </row>
    <row r="115" spans="1:31">
      <c r="A115" s="112"/>
      <c r="B115" s="115"/>
      <c r="C115" s="118"/>
      <c r="D115" s="1" t="s">
        <v>10</v>
      </c>
      <c r="E115" s="1" t="s">
        <v>11</v>
      </c>
      <c r="F115" s="1" t="s">
        <v>10</v>
      </c>
      <c r="G115" s="1" t="s">
        <v>11</v>
      </c>
      <c r="H115" s="1" t="s">
        <v>10</v>
      </c>
      <c r="I115" s="1" t="s">
        <v>11</v>
      </c>
      <c r="J115" s="1" t="s">
        <v>10</v>
      </c>
      <c r="K115" s="1" t="s">
        <v>11</v>
      </c>
      <c r="L115" s="1" t="s">
        <v>10</v>
      </c>
      <c r="M115" s="1" t="s">
        <v>11</v>
      </c>
      <c r="N115" s="129"/>
      <c r="P115" s="62"/>
      <c r="Q115" s="62"/>
      <c r="R115" s="156"/>
      <c r="S115" s="156"/>
      <c r="T115" s="152"/>
      <c r="U115" s="63"/>
      <c r="V115" s="63"/>
      <c r="W115" s="83"/>
      <c r="X115" s="83"/>
      <c r="Y115" s="83"/>
      <c r="Z115" s="83"/>
      <c r="AA115" s="83"/>
      <c r="AB115" s="83"/>
      <c r="AC115" s="83"/>
      <c r="AD115" s="83"/>
      <c r="AE115" s="157"/>
    </row>
    <row r="116" spans="1:31">
      <c r="A116" s="136" t="s">
        <v>63</v>
      </c>
      <c r="B116" s="139" t="s">
        <v>13</v>
      </c>
      <c r="C116" s="2" t="s">
        <v>64</v>
      </c>
      <c r="D116" s="2">
        <v>150</v>
      </c>
      <c r="E116" s="2">
        <v>200</v>
      </c>
      <c r="F116" s="2">
        <v>5.0599999999999996</v>
      </c>
      <c r="G116" s="2">
        <v>5.5629999999999997</v>
      </c>
      <c r="H116" s="2">
        <v>6.53</v>
      </c>
      <c r="I116" s="2">
        <v>6.5540000000000003</v>
      </c>
      <c r="J116" s="2">
        <v>25.42</v>
      </c>
      <c r="K116" s="2">
        <v>27.9</v>
      </c>
      <c r="L116">
        <v>180.18</v>
      </c>
      <c r="M116" s="3">
        <v>199</v>
      </c>
      <c r="N116" s="2"/>
      <c r="P116" s="62"/>
      <c r="Q116" s="62"/>
      <c r="R116" s="154"/>
      <c r="S116" s="155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6"/>
    </row>
    <row r="117" spans="1:31">
      <c r="A117" s="137"/>
      <c r="B117" s="140"/>
      <c r="C117" s="2" t="s">
        <v>41</v>
      </c>
      <c r="D117" s="2">
        <v>150</v>
      </c>
      <c r="E117" s="2">
        <v>200</v>
      </c>
      <c r="F117" s="2">
        <v>3.6019999999999999</v>
      </c>
      <c r="G117" s="2">
        <v>4.4039999999999999</v>
      </c>
      <c r="H117" s="2">
        <v>4.0149999999999997</v>
      </c>
      <c r="I117" s="2">
        <v>4.83</v>
      </c>
      <c r="J117" s="2">
        <v>5.9189999999999996</v>
      </c>
      <c r="K117" s="2">
        <v>50.112000000000002</v>
      </c>
      <c r="L117" s="2">
        <v>73.099999999999994</v>
      </c>
      <c r="M117" s="2">
        <v>137.41999999999999</v>
      </c>
      <c r="N117" s="2"/>
      <c r="P117" s="62"/>
      <c r="Q117" s="62"/>
      <c r="R117" s="154"/>
      <c r="S117" s="155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6"/>
    </row>
    <row r="118" spans="1:31">
      <c r="A118" s="137"/>
      <c r="B118" s="140"/>
      <c r="C118" s="2" t="s">
        <v>15</v>
      </c>
      <c r="D118" s="2">
        <v>20</v>
      </c>
      <c r="E118" s="2">
        <v>30</v>
      </c>
      <c r="F118" s="2">
        <v>1.5</v>
      </c>
      <c r="G118" s="2">
        <v>2.25</v>
      </c>
      <c r="H118" s="2">
        <v>0.57999999999999996</v>
      </c>
      <c r="I118" s="2">
        <v>0.77</v>
      </c>
      <c r="J118" s="2">
        <v>10.103999999999999</v>
      </c>
      <c r="K118" s="2">
        <v>15.156000000000001</v>
      </c>
      <c r="L118" s="2">
        <v>52.6</v>
      </c>
      <c r="M118" s="2">
        <v>78.900000000000006</v>
      </c>
      <c r="N118" s="2"/>
      <c r="P118" s="62"/>
      <c r="Q118" s="62"/>
      <c r="R118" s="154"/>
      <c r="S118" s="155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6"/>
    </row>
    <row r="119" spans="1:31">
      <c r="A119" s="137"/>
      <c r="B119" s="143"/>
      <c r="C119" s="2" t="s">
        <v>49</v>
      </c>
      <c r="D119" s="4">
        <v>16</v>
      </c>
      <c r="E119" s="2">
        <v>21</v>
      </c>
      <c r="F119" s="2">
        <v>3.9</v>
      </c>
      <c r="G119" s="2">
        <v>5.1100000000000003</v>
      </c>
      <c r="H119" s="2">
        <v>4.0199999999999996</v>
      </c>
      <c r="I119" s="2">
        <v>5.27</v>
      </c>
      <c r="J119" s="2">
        <v>0.3</v>
      </c>
      <c r="K119" s="2">
        <v>0.39300000000000002</v>
      </c>
      <c r="L119" s="2">
        <v>52.8</v>
      </c>
      <c r="M119" s="2">
        <v>69.3</v>
      </c>
      <c r="N119" s="2"/>
      <c r="P119" s="62"/>
      <c r="Q119" s="62"/>
      <c r="R119" s="154"/>
      <c r="S119" s="155"/>
      <c r="T119" s="73"/>
      <c r="U119" s="74"/>
      <c r="V119" s="73"/>
      <c r="W119" s="73"/>
      <c r="X119" s="73"/>
      <c r="Y119" s="73"/>
      <c r="Z119" s="73"/>
      <c r="AA119" s="73"/>
      <c r="AB119" s="73"/>
      <c r="AC119" s="59"/>
      <c r="AD119" s="59"/>
      <c r="AE119" s="56"/>
    </row>
    <row r="120" spans="1:31">
      <c r="A120" s="137"/>
      <c r="B120" s="134" t="s">
        <v>17</v>
      </c>
      <c r="C120" s="135"/>
      <c r="D120" s="36">
        <f t="shared" ref="D120:L120" si="23">SUM(D116:D119)</f>
        <v>336</v>
      </c>
      <c r="E120" s="36">
        <f t="shared" si="23"/>
        <v>451</v>
      </c>
      <c r="F120" s="36">
        <f t="shared" si="23"/>
        <v>14.061999999999999</v>
      </c>
      <c r="G120" s="36">
        <f t="shared" si="23"/>
        <v>17.326999999999998</v>
      </c>
      <c r="H120" s="36">
        <f t="shared" si="23"/>
        <v>15.145</v>
      </c>
      <c r="I120" s="36">
        <f t="shared" si="23"/>
        <v>17.423999999999999</v>
      </c>
      <c r="J120" s="36">
        <f t="shared" si="23"/>
        <v>41.742999999999995</v>
      </c>
      <c r="K120" s="36">
        <f t="shared" si="23"/>
        <v>93.561000000000007</v>
      </c>
      <c r="L120" s="36">
        <f t="shared" si="23"/>
        <v>358.68</v>
      </c>
      <c r="M120" s="36">
        <f t="shared" ref="M120" si="24">SUM(M116:M119)</f>
        <v>484.61999999999995</v>
      </c>
      <c r="N120" s="5"/>
      <c r="P120" s="62"/>
      <c r="Q120" s="62"/>
      <c r="R120" s="154"/>
      <c r="S120" s="107"/>
      <c r="T120" s="107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85"/>
    </row>
    <row r="121" spans="1:31" ht="18">
      <c r="A121" s="137"/>
      <c r="B121" s="6" t="s">
        <v>18</v>
      </c>
      <c r="C121" s="2" t="s">
        <v>50</v>
      </c>
      <c r="D121" s="7">
        <v>108</v>
      </c>
      <c r="E121" s="2">
        <v>114</v>
      </c>
      <c r="F121" s="2">
        <v>1.62</v>
      </c>
      <c r="G121" s="2">
        <v>1.026</v>
      </c>
      <c r="H121" s="2">
        <v>0</v>
      </c>
      <c r="I121" s="2">
        <v>0</v>
      </c>
      <c r="J121" s="2">
        <v>22.68</v>
      </c>
      <c r="K121" s="2">
        <v>27.588000000000001</v>
      </c>
      <c r="L121" s="2">
        <v>103.68</v>
      </c>
      <c r="M121" s="2">
        <v>114.4</v>
      </c>
      <c r="N121" s="2"/>
      <c r="P121" s="62"/>
      <c r="Q121" s="62"/>
      <c r="R121" s="154"/>
      <c r="S121" s="66"/>
      <c r="T121" s="59"/>
      <c r="U121" s="67"/>
      <c r="V121" s="59"/>
      <c r="W121" s="59"/>
      <c r="X121" s="59"/>
      <c r="Y121" s="59"/>
      <c r="Z121" s="59"/>
      <c r="AA121" s="59"/>
      <c r="AB121" s="59"/>
      <c r="AC121" s="59"/>
      <c r="AD121" s="59"/>
      <c r="AE121" s="56"/>
    </row>
    <row r="122" spans="1:31">
      <c r="A122" s="137"/>
      <c r="B122" s="134" t="s">
        <v>19</v>
      </c>
      <c r="C122" s="135"/>
      <c r="D122" s="37">
        <f>SUM(D121)</f>
        <v>108</v>
      </c>
      <c r="E122" s="37">
        <f t="shared" ref="E122:M122" si="25">SUM(E121)</f>
        <v>114</v>
      </c>
      <c r="F122" s="37">
        <f t="shared" si="25"/>
        <v>1.62</v>
      </c>
      <c r="G122" s="37">
        <f t="shared" si="25"/>
        <v>1.026</v>
      </c>
      <c r="H122" s="37">
        <f t="shared" si="25"/>
        <v>0</v>
      </c>
      <c r="I122" s="37">
        <f t="shared" si="25"/>
        <v>0</v>
      </c>
      <c r="J122" s="37">
        <f t="shared" si="25"/>
        <v>22.68</v>
      </c>
      <c r="K122" s="37">
        <f t="shared" si="25"/>
        <v>27.588000000000001</v>
      </c>
      <c r="L122" s="37">
        <f t="shared" si="25"/>
        <v>103.68</v>
      </c>
      <c r="M122" s="37">
        <f t="shared" si="25"/>
        <v>114.4</v>
      </c>
      <c r="N122" s="5"/>
      <c r="P122" s="62"/>
      <c r="Q122" s="62"/>
      <c r="R122" s="154"/>
      <c r="S122" s="107"/>
      <c r="T122" s="107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85"/>
    </row>
    <row r="123" spans="1:31" ht="34.5" customHeight="1">
      <c r="A123" s="137"/>
      <c r="B123" s="147" t="s">
        <v>20</v>
      </c>
      <c r="C123" s="93" t="s">
        <v>75</v>
      </c>
      <c r="D123" s="2">
        <v>150</v>
      </c>
      <c r="E123" s="2">
        <v>200</v>
      </c>
      <c r="F123" s="2">
        <v>2.0760000000000001</v>
      </c>
      <c r="G123" s="2">
        <v>4.1120000000000001</v>
      </c>
      <c r="H123" s="2">
        <v>2.85</v>
      </c>
      <c r="I123" s="2">
        <v>3.12</v>
      </c>
      <c r="J123" s="2">
        <v>7.7439999999999998</v>
      </c>
      <c r="K123" s="2">
        <v>8.32</v>
      </c>
      <c r="L123" s="2">
        <v>68.599999999999994</v>
      </c>
      <c r="M123" s="2">
        <v>92.1</v>
      </c>
      <c r="N123" s="2"/>
      <c r="P123" s="62"/>
      <c r="Q123" s="62"/>
      <c r="R123" s="154"/>
      <c r="S123" s="155"/>
      <c r="T123" s="6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6"/>
    </row>
    <row r="124" spans="1:31" ht="23.25" customHeight="1">
      <c r="A124" s="137"/>
      <c r="B124" s="148"/>
      <c r="C124" s="93" t="s">
        <v>66</v>
      </c>
      <c r="D124" s="11">
        <v>60</v>
      </c>
      <c r="E124" s="13">
        <v>65</v>
      </c>
      <c r="F124" s="2">
        <v>8.2149999999999999</v>
      </c>
      <c r="G124" s="2">
        <v>8.6170000000000009</v>
      </c>
      <c r="H124" s="2">
        <v>8.1750000000000007</v>
      </c>
      <c r="I124" s="2">
        <v>7756</v>
      </c>
      <c r="J124" s="2">
        <v>7.7919999999999998</v>
      </c>
      <c r="K124" s="2">
        <v>10.831</v>
      </c>
      <c r="L124" s="2">
        <v>157.36199999999999</v>
      </c>
      <c r="M124" s="2">
        <v>165.77</v>
      </c>
      <c r="N124" s="2"/>
      <c r="P124" s="62"/>
      <c r="Q124" s="62"/>
      <c r="R124" s="154"/>
      <c r="S124" s="155"/>
      <c r="T124" s="6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6"/>
    </row>
    <row r="125" spans="1:31" ht="18" customHeight="1">
      <c r="A125" s="137"/>
      <c r="B125" s="148"/>
      <c r="C125" s="98" t="s">
        <v>105</v>
      </c>
      <c r="D125" s="47">
        <v>30</v>
      </c>
      <c r="E125" s="47">
        <v>50</v>
      </c>
      <c r="F125" s="47">
        <v>0.06</v>
      </c>
      <c r="G125" s="47">
        <v>0.01</v>
      </c>
      <c r="H125" s="47">
        <v>2.7</v>
      </c>
      <c r="I125" s="47">
        <v>4.5</v>
      </c>
      <c r="J125" s="47">
        <v>5.22</v>
      </c>
      <c r="K125" s="47">
        <v>8.6999999999999993</v>
      </c>
      <c r="L125" s="47">
        <v>45.4</v>
      </c>
      <c r="M125" s="47">
        <v>75.7</v>
      </c>
      <c r="N125" s="2"/>
      <c r="P125" s="62"/>
      <c r="Q125" s="62"/>
      <c r="R125" s="154"/>
      <c r="S125" s="155"/>
      <c r="T125" s="56"/>
      <c r="U125" s="56"/>
      <c r="V125" s="56"/>
      <c r="W125" s="56"/>
      <c r="X125" s="56"/>
      <c r="Y125" s="57"/>
      <c r="Z125" s="57"/>
      <c r="AA125" s="57"/>
      <c r="AB125" s="57"/>
      <c r="AC125" s="57"/>
      <c r="AD125" s="57"/>
      <c r="AE125" s="56"/>
    </row>
    <row r="126" spans="1:31" ht="20.25" customHeight="1">
      <c r="A126" s="137"/>
      <c r="B126" s="148"/>
      <c r="C126" s="93" t="s">
        <v>107</v>
      </c>
      <c r="D126" s="2">
        <v>80</v>
      </c>
      <c r="E126" s="13">
        <v>90</v>
      </c>
      <c r="F126" s="2">
        <v>2.6</v>
      </c>
      <c r="G126" s="3">
        <v>3.0430000000000001</v>
      </c>
      <c r="H126" s="3">
        <v>2.44</v>
      </c>
      <c r="I126" s="3">
        <v>3.9740000000000002</v>
      </c>
      <c r="J126" s="3">
        <v>16.54</v>
      </c>
      <c r="K126" s="3">
        <v>21.849</v>
      </c>
      <c r="L126" s="2">
        <v>102.7</v>
      </c>
      <c r="M126" s="2">
        <v>129.94</v>
      </c>
      <c r="N126" s="2"/>
      <c r="P126" s="62"/>
      <c r="Q126" s="62"/>
      <c r="R126" s="154"/>
      <c r="S126" s="155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6"/>
    </row>
    <row r="127" spans="1:31" ht="20.25" hidden="1" customHeight="1">
      <c r="A127" s="137"/>
      <c r="B127" s="148"/>
      <c r="C127" s="51"/>
      <c r="D127" s="47"/>
      <c r="E127" s="47"/>
      <c r="F127" s="47"/>
      <c r="G127" s="47"/>
      <c r="H127" s="50"/>
      <c r="I127" s="47"/>
      <c r="J127" s="47"/>
      <c r="K127" s="47"/>
      <c r="L127" s="47"/>
      <c r="M127" s="47"/>
      <c r="N127" s="2"/>
      <c r="P127" s="62"/>
      <c r="Q127" s="62"/>
      <c r="R127" s="154"/>
      <c r="S127" s="155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6"/>
    </row>
    <row r="128" spans="1:31">
      <c r="A128" s="137"/>
      <c r="B128" s="148"/>
      <c r="C128" s="95" t="s">
        <v>100</v>
      </c>
      <c r="D128" s="2">
        <v>150</v>
      </c>
      <c r="E128" s="2">
        <v>200</v>
      </c>
      <c r="F128" s="2">
        <v>0.22500000000000001</v>
      </c>
      <c r="G128" s="2">
        <v>0.3</v>
      </c>
      <c r="H128" s="11">
        <v>0</v>
      </c>
      <c r="I128" s="2">
        <v>0</v>
      </c>
      <c r="J128" s="2">
        <v>15.074999999999999</v>
      </c>
      <c r="K128" s="2">
        <v>20.100000000000001</v>
      </c>
      <c r="L128" s="2">
        <v>60.75</v>
      </c>
      <c r="M128" s="2">
        <v>81</v>
      </c>
      <c r="N128" s="2"/>
      <c r="P128" s="62"/>
      <c r="Q128" s="62"/>
      <c r="R128" s="154"/>
      <c r="S128" s="155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6"/>
    </row>
    <row r="129" spans="1:31">
      <c r="A129" s="137"/>
      <c r="B129" s="148"/>
      <c r="C129" s="27" t="s">
        <v>25</v>
      </c>
      <c r="D129" s="2">
        <v>20</v>
      </c>
      <c r="E129" s="2">
        <v>30</v>
      </c>
      <c r="F129" s="2">
        <v>1.64</v>
      </c>
      <c r="G129" s="2">
        <v>2.46</v>
      </c>
      <c r="H129" s="2">
        <v>0.23200000000000001</v>
      </c>
      <c r="I129" s="2">
        <v>0.34799999999999998</v>
      </c>
      <c r="J129" s="2">
        <v>9.5559999999999992</v>
      </c>
      <c r="K129" s="2">
        <v>14.334</v>
      </c>
      <c r="L129" s="2">
        <v>47.8</v>
      </c>
      <c r="M129" s="2">
        <v>71.7</v>
      </c>
      <c r="N129" s="2"/>
      <c r="P129" s="62"/>
      <c r="Q129" s="62"/>
      <c r="R129" s="154"/>
      <c r="S129" s="155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6"/>
    </row>
    <row r="130" spans="1:31">
      <c r="A130" s="137"/>
      <c r="B130" s="149"/>
      <c r="C130" s="94" t="s">
        <v>26</v>
      </c>
      <c r="D130" s="2">
        <v>40</v>
      </c>
      <c r="E130" s="2">
        <v>50</v>
      </c>
      <c r="F130" s="2">
        <v>2.8079999999999998</v>
      </c>
      <c r="G130" s="2">
        <v>3.51</v>
      </c>
      <c r="H130" s="2">
        <v>0.436</v>
      </c>
      <c r="I130" s="2">
        <v>0.54500000000000004</v>
      </c>
      <c r="J130" s="2">
        <v>18.52</v>
      </c>
      <c r="K130" s="2">
        <v>23.15</v>
      </c>
      <c r="L130" s="2">
        <v>86.4</v>
      </c>
      <c r="M130" s="2">
        <v>108</v>
      </c>
      <c r="N130" s="2"/>
      <c r="P130" s="62"/>
      <c r="Q130" s="62"/>
      <c r="R130" s="154"/>
      <c r="S130" s="155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6"/>
    </row>
    <row r="131" spans="1:31">
      <c r="A131" s="137"/>
      <c r="B131" s="150" t="s">
        <v>27</v>
      </c>
      <c r="C131" s="151"/>
      <c r="D131" s="36">
        <f t="shared" ref="D131:M131" si="26">SUM(D123:D130)</f>
        <v>530</v>
      </c>
      <c r="E131" s="36">
        <f t="shared" si="26"/>
        <v>685</v>
      </c>
      <c r="F131" s="36">
        <f t="shared" si="26"/>
        <v>17.624000000000002</v>
      </c>
      <c r="G131" s="36">
        <f t="shared" si="26"/>
        <v>22.052</v>
      </c>
      <c r="H131" s="36">
        <f t="shared" si="26"/>
        <v>16.833000000000002</v>
      </c>
      <c r="I131" s="36">
        <f t="shared" si="26"/>
        <v>7768.4870000000001</v>
      </c>
      <c r="J131" s="36">
        <f t="shared" si="26"/>
        <v>80.446999999999989</v>
      </c>
      <c r="K131" s="36">
        <f t="shared" si="26"/>
        <v>107.28400000000002</v>
      </c>
      <c r="L131" s="36">
        <f t="shared" si="26"/>
        <v>569.01199999999994</v>
      </c>
      <c r="M131" s="36">
        <f t="shared" si="26"/>
        <v>724.21</v>
      </c>
      <c r="N131" s="5"/>
      <c r="P131" s="62"/>
      <c r="Q131" s="62"/>
      <c r="R131" s="154"/>
      <c r="S131" s="107"/>
      <c r="T131" s="107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85"/>
    </row>
    <row r="132" spans="1:31" ht="24">
      <c r="A132" s="137"/>
      <c r="B132" s="96" t="s">
        <v>28</v>
      </c>
      <c r="C132" s="28" t="s">
        <v>30</v>
      </c>
      <c r="D132" s="3">
        <v>150</v>
      </c>
      <c r="E132" s="3">
        <v>200</v>
      </c>
      <c r="F132" s="3">
        <v>4.5</v>
      </c>
      <c r="G132" s="3">
        <v>6</v>
      </c>
      <c r="H132" s="3">
        <v>3.75</v>
      </c>
      <c r="I132" s="3">
        <v>5</v>
      </c>
      <c r="J132" s="3">
        <v>6</v>
      </c>
      <c r="K132" s="3">
        <v>8</v>
      </c>
      <c r="L132" s="3">
        <v>76.5</v>
      </c>
      <c r="M132" s="3">
        <v>102</v>
      </c>
      <c r="N132" s="3"/>
      <c r="P132" s="62"/>
      <c r="Q132" s="62"/>
      <c r="R132" s="154"/>
      <c r="S132" s="75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7"/>
    </row>
    <row r="133" spans="1:31">
      <c r="A133" s="137"/>
      <c r="B133" s="53"/>
      <c r="C133" s="47" t="s">
        <v>29</v>
      </c>
      <c r="D133" s="47">
        <v>20</v>
      </c>
      <c r="E133" s="47">
        <v>20</v>
      </c>
      <c r="F133" s="47">
        <v>1.5</v>
      </c>
      <c r="G133" s="47">
        <v>1.5</v>
      </c>
      <c r="H133" s="47">
        <v>1.96</v>
      </c>
      <c r="I133" s="47">
        <v>1.96</v>
      </c>
      <c r="J133" s="47">
        <v>14.88</v>
      </c>
      <c r="K133" s="47">
        <v>14.88</v>
      </c>
      <c r="L133" s="47">
        <v>83.4</v>
      </c>
      <c r="M133" s="47">
        <v>125.1</v>
      </c>
      <c r="N133" s="3"/>
      <c r="P133" s="62"/>
      <c r="Q133" s="62"/>
      <c r="R133" s="154"/>
      <c r="S133" s="75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7"/>
    </row>
    <row r="134" spans="1:31">
      <c r="A134" s="137"/>
      <c r="B134" s="134" t="s">
        <v>31</v>
      </c>
      <c r="C134" s="135"/>
      <c r="D134" s="36">
        <v>170</v>
      </c>
      <c r="E134" s="36">
        <v>220</v>
      </c>
      <c r="F134" s="36">
        <v>6</v>
      </c>
      <c r="G134" s="36">
        <v>7.5</v>
      </c>
      <c r="H134" s="36">
        <v>5.71</v>
      </c>
      <c r="I134" s="36">
        <v>6.96</v>
      </c>
      <c r="J134" s="36">
        <v>20.88</v>
      </c>
      <c r="K134" s="36">
        <v>22.88</v>
      </c>
      <c r="L134" s="36">
        <v>159.9</v>
      </c>
      <c r="M134" s="36">
        <v>227.1</v>
      </c>
      <c r="N134" s="5"/>
      <c r="P134" s="62"/>
      <c r="Q134" s="62"/>
      <c r="R134" s="154"/>
      <c r="S134" s="107"/>
      <c r="T134" s="107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85"/>
    </row>
    <row r="135" spans="1:31" ht="29.25" customHeight="1">
      <c r="A135" s="137"/>
      <c r="B135" s="144" t="s">
        <v>32</v>
      </c>
      <c r="C135" s="8" t="s">
        <v>104</v>
      </c>
      <c r="D135" s="2">
        <v>150</v>
      </c>
      <c r="E135" s="2">
        <v>200</v>
      </c>
      <c r="F135" s="11">
        <v>4.22</v>
      </c>
      <c r="G135" s="11">
        <v>5.62</v>
      </c>
      <c r="H135" s="3">
        <v>6.1</v>
      </c>
      <c r="I135" s="3">
        <v>8.1329999999999991</v>
      </c>
      <c r="J135" s="2">
        <v>22.3</v>
      </c>
      <c r="K135" s="2">
        <v>29.73</v>
      </c>
      <c r="L135" s="3">
        <v>169</v>
      </c>
      <c r="M135" s="3">
        <v>225.3</v>
      </c>
      <c r="N135" s="2"/>
      <c r="P135" s="62"/>
      <c r="Q135" s="62"/>
      <c r="R135" s="154"/>
      <c r="S135" s="106"/>
      <c r="T135" s="69"/>
      <c r="U135" s="59"/>
      <c r="V135" s="59"/>
      <c r="W135" s="72"/>
      <c r="X135" s="72"/>
      <c r="Y135" s="59"/>
      <c r="Z135" s="59"/>
      <c r="AA135" s="59"/>
      <c r="AB135" s="59"/>
      <c r="AC135" s="59"/>
      <c r="AD135" s="59"/>
      <c r="AE135" s="56"/>
    </row>
    <row r="136" spans="1:31">
      <c r="A136" s="137"/>
      <c r="B136" s="145"/>
      <c r="C136" s="47" t="s">
        <v>33</v>
      </c>
      <c r="D136" s="47">
        <v>30</v>
      </c>
      <c r="E136" s="47">
        <v>50</v>
      </c>
      <c r="F136" s="47">
        <v>0.81699999999999995</v>
      </c>
      <c r="G136" s="47">
        <v>1.2689999999999999</v>
      </c>
      <c r="H136" s="47">
        <v>1.59</v>
      </c>
      <c r="I136" s="47">
        <v>3.1680000000000001</v>
      </c>
      <c r="J136" s="47">
        <v>2.5670000000000002</v>
      </c>
      <c r="K136" s="47">
        <v>3.8969999999999998</v>
      </c>
      <c r="L136" s="47">
        <v>35</v>
      </c>
      <c r="M136" s="47">
        <v>49.23</v>
      </c>
      <c r="N136" s="2"/>
      <c r="P136" s="62"/>
      <c r="Q136" s="62"/>
      <c r="R136" s="154"/>
      <c r="S136" s="106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6"/>
    </row>
    <row r="137" spans="1:31">
      <c r="A137" s="137"/>
      <c r="B137" s="145"/>
      <c r="C137" s="2" t="s">
        <v>34</v>
      </c>
      <c r="D137" s="2">
        <v>150</v>
      </c>
      <c r="E137" s="2">
        <v>200</v>
      </c>
      <c r="F137" s="2">
        <v>0.06</v>
      </c>
      <c r="G137" s="2">
        <v>0.06</v>
      </c>
      <c r="H137" s="2">
        <v>1.4999999999999999E-2</v>
      </c>
      <c r="I137" s="2">
        <v>1.4999999999999999E-2</v>
      </c>
      <c r="J137" s="3">
        <v>7.9960000000000004</v>
      </c>
      <c r="K137" s="3">
        <f>0.012+7.984</f>
        <v>7.9959999999999996</v>
      </c>
      <c r="L137" s="3">
        <v>31.138000000000002</v>
      </c>
      <c r="M137" s="3">
        <v>41.517000000000003</v>
      </c>
      <c r="N137" s="2"/>
      <c r="P137" s="62"/>
      <c r="Q137" s="62"/>
      <c r="R137" s="154"/>
      <c r="S137" s="106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6"/>
    </row>
    <row r="138" spans="1:31">
      <c r="A138" s="137"/>
      <c r="B138" s="146"/>
      <c r="C138" s="2" t="s">
        <v>25</v>
      </c>
      <c r="D138" s="2">
        <v>20</v>
      </c>
      <c r="E138" s="2">
        <v>20</v>
      </c>
      <c r="F138" s="2">
        <v>1.64</v>
      </c>
      <c r="G138" s="2">
        <v>1.64</v>
      </c>
      <c r="H138" s="2">
        <v>0.23200000000000001</v>
      </c>
      <c r="I138" s="2">
        <v>0.23200000000000001</v>
      </c>
      <c r="J138" s="2">
        <v>9.5559999999999992</v>
      </c>
      <c r="K138" s="2">
        <v>9.5559999999999992</v>
      </c>
      <c r="L138" s="2">
        <v>47.8</v>
      </c>
      <c r="M138" s="2">
        <v>47.8</v>
      </c>
      <c r="N138" s="2"/>
      <c r="P138" s="62"/>
      <c r="Q138" s="62"/>
      <c r="R138" s="154"/>
      <c r="S138" s="106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6"/>
    </row>
    <row r="139" spans="1:31">
      <c r="A139" s="137"/>
      <c r="B139" s="134" t="s">
        <v>35</v>
      </c>
      <c r="C139" s="135"/>
      <c r="D139" s="40">
        <f t="shared" ref="D139:L139" si="27">SUM(D135:D138)</f>
        <v>350</v>
      </c>
      <c r="E139" s="40">
        <f t="shared" si="27"/>
        <v>470</v>
      </c>
      <c r="F139" s="40">
        <f t="shared" si="27"/>
        <v>6.7369999999999992</v>
      </c>
      <c r="G139" s="40">
        <f t="shared" si="27"/>
        <v>8.5890000000000004</v>
      </c>
      <c r="H139" s="40">
        <f t="shared" si="27"/>
        <v>7.9369999999999994</v>
      </c>
      <c r="I139" s="40">
        <f t="shared" si="27"/>
        <v>11.547999999999998</v>
      </c>
      <c r="J139" s="40">
        <f t="shared" si="27"/>
        <v>42.418999999999997</v>
      </c>
      <c r="K139" s="40">
        <f t="shared" si="27"/>
        <v>51.179000000000002</v>
      </c>
      <c r="L139" s="40">
        <f t="shared" si="27"/>
        <v>282.93799999999999</v>
      </c>
      <c r="M139" s="40">
        <f>SUM(L139)</f>
        <v>282.93799999999999</v>
      </c>
      <c r="N139" s="5"/>
      <c r="P139" s="62"/>
      <c r="Q139" s="62"/>
      <c r="R139" s="154"/>
      <c r="S139" s="107"/>
      <c r="T139" s="107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85"/>
    </row>
    <row r="140" spans="1:31">
      <c r="A140" s="138"/>
      <c r="B140" s="134" t="s">
        <v>36</v>
      </c>
      <c r="C140" s="135"/>
      <c r="D140" s="30">
        <f t="shared" ref="D140:M140" si="28">D120+D122+D131+D134+D139</f>
        <v>1494</v>
      </c>
      <c r="E140" s="30">
        <f t="shared" si="28"/>
        <v>1940</v>
      </c>
      <c r="F140" s="30">
        <f t="shared" si="28"/>
        <v>46.042999999999999</v>
      </c>
      <c r="G140" s="30">
        <f t="shared" si="28"/>
        <v>56.494</v>
      </c>
      <c r="H140" s="30">
        <f t="shared" si="28"/>
        <v>45.625</v>
      </c>
      <c r="I140" s="30">
        <f t="shared" si="28"/>
        <v>7804.4189999999999</v>
      </c>
      <c r="J140" s="30">
        <f t="shared" si="28"/>
        <v>208.16899999999998</v>
      </c>
      <c r="K140" s="30">
        <f t="shared" si="28"/>
        <v>302.49200000000002</v>
      </c>
      <c r="L140" s="30">
        <f t="shared" si="28"/>
        <v>1474.21</v>
      </c>
      <c r="M140" s="30">
        <f t="shared" si="28"/>
        <v>1833.268</v>
      </c>
      <c r="N140" s="5"/>
      <c r="P140" s="62"/>
      <c r="Q140" s="62"/>
      <c r="R140" s="154"/>
      <c r="S140" s="107"/>
      <c r="T140" s="107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85"/>
    </row>
    <row r="141" spans="1:31">
      <c r="W141" s="55"/>
      <c r="X141" s="55"/>
      <c r="Y141" s="55"/>
      <c r="Z141" s="55"/>
      <c r="AA141" s="55"/>
      <c r="AB141" s="55"/>
      <c r="AC141" s="55"/>
      <c r="AD141" s="55"/>
      <c r="AE141" s="55"/>
    </row>
    <row r="144" spans="1:31"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</row>
    <row r="145" spans="2:19">
      <c r="B145" s="55"/>
      <c r="C145" s="55"/>
      <c r="D145" s="55"/>
      <c r="E145" s="55"/>
      <c r="F145" s="55"/>
      <c r="G145" s="55"/>
      <c r="H145" s="55"/>
      <c r="I145" s="56"/>
      <c r="J145" s="56"/>
      <c r="K145" s="56"/>
      <c r="L145" s="56"/>
      <c r="M145" s="56"/>
      <c r="N145" s="60"/>
      <c r="O145" s="56"/>
      <c r="P145" s="56"/>
      <c r="Q145" s="56"/>
      <c r="R145" s="56"/>
      <c r="S145" s="56"/>
    </row>
    <row r="146" spans="2:19"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</row>
    <row r="147" spans="2:19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</row>
    <row r="148" spans="2:19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</row>
    <row r="149" spans="2:19"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</row>
    <row r="150" spans="2:19"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</row>
    <row r="151" spans="2:19"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</row>
    <row r="152" spans="2:19"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</row>
    <row r="153" spans="2:19"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</row>
    <row r="154" spans="2:19">
      <c r="B154" s="58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5"/>
      <c r="N154" s="55"/>
      <c r="O154" s="55"/>
      <c r="P154" s="55"/>
      <c r="Q154" s="55"/>
      <c r="R154" s="55"/>
      <c r="S154" s="55"/>
    </row>
    <row r="155" spans="2:19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5"/>
      <c r="N155" s="55"/>
      <c r="O155" s="55"/>
      <c r="P155" s="55"/>
      <c r="Q155" s="55"/>
      <c r="R155" s="55"/>
      <c r="S155" s="55"/>
    </row>
    <row r="156" spans="2:19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</row>
    <row r="157" spans="2:19"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</row>
    <row r="158" spans="2:19"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</row>
    <row r="159" spans="2:19"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</row>
    <row r="160" spans="2:19">
      <c r="B160" s="57"/>
      <c r="C160" s="57"/>
      <c r="D160" s="57"/>
      <c r="E160" s="57"/>
      <c r="F160" s="57"/>
      <c r="G160" s="57"/>
      <c r="H160" s="57"/>
      <c r="I160" s="57"/>
      <c r="J160" s="57"/>
      <c r="K160" s="61"/>
      <c r="L160" s="61"/>
      <c r="M160" s="55"/>
      <c r="N160" s="55"/>
      <c r="O160" s="55"/>
      <c r="P160" s="55"/>
      <c r="Q160" s="55"/>
      <c r="R160" s="55"/>
      <c r="S160" s="55"/>
    </row>
    <row r="161" spans="2:19"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</row>
    <row r="162" spans="2:19"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</row>
    <row r="163" spans="2:19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5"/>
      <c r="N163" s="55"/>
      <c r="O163" s="55"/>
      <c r="P163" s="55"/>
      <c r="Q163" s="55"/>
      <c r="R163" s="55"/>
      <c r="S163" s="55"/>
    </row>
    <row r="164" spans="2:19"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</row>
    <row r="165" spans="2:19"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</row>
    <row r="166" spans="2:19"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</row>
  </sheetData>
  <mergeCells count="145">
    <mergeCell ref="R116:R140"/>
    <mergeCell ref="S116:S119"/>
    <mergeCell ref="S120:T120"/>
    <mergeCell ref="S122:T122"/>
    <mergeCell ref="S123:S130"/>
    <mergeCell ref="S131:T131"/>
    <mergeCell ref="S134:T134"/>
    <mergeCell ref="S135:S138"/>
    <mergeCell ref="S139:T139"/>
    <mergeCell ref="S140:T140"/>
    <mergeCell ref="R113:R115"/>
    <mergeCell ref="S113:S115"/>
    <mergeCell ref="T113:T115"/>
    <mergeCell ref="U113:V114"/>
    <mergeCell ref="W113:AB113"/>
    <mergeCell ref="AC113:AD114"/>
    <mergeCell ref="AE113:AE115"/>
    <mergeCell ref="W114:X114"/>
    <mergeCell ref="Y114:Z114"/>
    <mergeCell ref="AA114:AB114"/>
    <mergeCell ref="S2:T3"/>
    <mergeCell ref="U2:Z2"/>
    <mergeCell ref="AA2:AB3"/>
    <mergeCell ref="U3:V3"/>
    <mergeCell ref="W3:X3"/>
    <mergeCell ref="Y3:Z3"/>
    <mergeCell ref="P5:P28"/>
    <mergeCell ref="Q5:Q8"/>
    <mergeCell ref="Q9:R9"/>
    <mergeCell ref="Q11:R11"/>
    <mergeCell ref="Q12:Q19"/>
    <mergeCell ref="Q20:R20"/>
    <mergeCell ref="Q22:R22"/>
    <mergeCell ref="Q23:Q26"/>
    <mergeCell ref="Q27:R27"/>
    <mergeCell ref="Q28:R28"/>
    <mergeCell ref="P2:P4"/>
    <mergeCell ref="Q2:Q4"/>
    <mergeCell ref="R2:R4"/>
    <mergeCell ref="N113:N115"/>
    <mergeCell ref="F114:G114"/>
    <mergeCell ref="H114:I114"/>
    <mergeCell ref="J114:K114"/>
    <mergeCell ref="A116:A140"/>
    <mergeCell ref="B116:B119"/>
    <mergeCell ref="B120:C120"/>
    <mergeCell ref="B122:C122"/>
    <mergeCell ref="B123:B130"/>
    <mergeCell ref="B131:C131"/>
    <mergeCell ref="A113:A115"/>
    <mergeCell ref="B113:B115"/>
    <mergeCell ref="C113:C115"/>
    <mergeCell ref="D113:E114"/>
    <mergeCell ref="F113:K113"/>
    <mergeCell ref="L113:M114"/>
    <mergeCell ref="A84:A86"/>
    <mergeCell ref="B84:B86"/>
    <mergeCell ref="C84:C86"/>
    <mergeCell ref="D84:E85"/>
    <mergeCell ref="F84:K84"/>
    <mergeCell ref="B134:C134"/>
    <mergeCell ref="B135:B138"/>
    <mergeCell ref="B139:C139"/>
    <mergeCell ref="B140:C140"/>
    <mergeCell ref="A87:A111"/>
    <mergeCell ref="B87:B90"/>
    <mergeCell ref="B91:C91"/>
    <mergeCell ref="B93:C93"/>
    <mergeCell ref="B94:B101"/>
    <mergeCell ref="B102:C102"/>
    <mergeCell ref="B105:C105"/>
    <mergeCell ref="B106:B109"/>
    <mergeCell ref="B110:C110"/>
    <mergeCell ref="B111:C111"/>
    <mergeCell ref="C58:C60"/>
    <mergeCell ref="D58:E59"/>
    <mergeCell ref="F58:K58"/>
    <mergeCell ref="L58:M59"/>
    <mergeCell ref="H85:I85"/>
    <mergeCell ref="J85:K85"/>
    <mergeCell ref="B76:C76"/>
    <mergeCell ref="B77:B80"/>
    <mergeCell ref="B81:C81"/>
    <mergeCell ref="B82:C82"/>
    <mergeCell ref="L84:M85"/>
    <mergeCell ref="N84:N86"/>
    <mergeCell ref="F85:G85"/>
    <mergeCell ref="A33:A56"/>
    <mergeCell ref="B33:B36"/>
    <mergeCell ref="B37:C37"/>
    <mergeCell ref="B39:C39"/>
    <mergeCell ref="B40:B45"/>
    <mergeCell ref="B46:C46"/>
    <mergeCell ref="B49:C49"/>
    <mergeCell ref="B50:B54"/>
    <mergeCell ref="B55:C55"/>
    <mergeCell ref="B56:C56"/>
    <mergeCell ref="N58:N60"/>
    <mergeCell ref="F59:G59"/>
    <mergeCell ref="H59:I59"/>
    <mergeCell ref="J59:K59"/>
    <mergeCell ref="A61:A82"/>
    <mergeCell ref="B61:B64"/>
    <mergeCell ref="B65:C65"/>
    <mergeCell ref="B67:C67"/>
    <mergeCell ref="B68:B73"/>
    <mergeCell ref="B74:C74"/>
    <mergeCell ref="A58:A60"/>
    <mergeCell ref="B58:B60"/>
    <mergeCell ref="A30:A32"/>
    <mergeCell ref="B30:B32"/>
    <mergeCell ref="C30:C32"/>
    <mergeCell ref="D30:E31"/>
    <mergeCell ref="A5:A28"/>
    <mergeCell ref="B5:B8"/>
    <mergeCell ref="B9:C9"/>
    <mergeCell ref="B11:C11"/>
    <mergeCell ref="B12:B19"/>
    <mergeCell ref="B20:C20"/>
    <mergeCell ref="B22:C22"/>
    <mergeCell ref="B23:B26"/>
    <mergeCell ref="P1:AC1"/>
    <mergeCell ref="AC2:AC4"/>
    <mergeCell ref="P77:P80"/>
    <mergeCell ref="P81:Q81"/>
    <mergeCell ref="P82:Q82"/>
    <mergeCell ref="A1:N1"/>
    <mergeCell ref="A2:A4"/>
    <mergeCell ref="B2:B4"/>
    <mergeCell ref="C2:C4"/>
    <mergeCell ref="D2:E3"/>
    <mergeCell ref="F2:K2"/>
    <mergeCell ref="L2:M3"/>
    <mergeCell ref="N2:N4"/>
    <mergeCell ref="F3:G3"/>
    <mergeCell ref="H3:I3"/>
    <mergeCell ref="J3:K3"/>
    <mergeCell ref="F30:K30"/>
    <mergeCell ref="L30:M31"/>
    <mergeCell ref="N30:N32"/>
    <mergeCell ref="F31:G31"/>
    <mergeCell ref="H31:I31"/>
    <mergeCell ref="J31:K31"/>
    <mergeCell ref="B27:C27"/>
    <mergeCell ref="B28:C28"/>
  </mergeCells>
  <pageMargins left="0.7" right="0.7" top="0.75" bottom="0.75" header="0.3" footer="0.3"/>
  <pageSetup paperSize="9" scale="93" orientation="landscape" horizontalDpi="180" verticalDpi="180" r:id="rId1"/>
  <rowBreaks count="4" manualBreakCount="4">
    <brk id="28" max="16383" man="1"/>
    <brk id="57" max="16383" man="1"/>
    <brk id="83" max="16383" man="1"/>
    <brk id="112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</vt:lpstr>
      <vt:lpstr>2 нед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2024-10-17T11:43:36Z</dcterms:modified>
</cp:coreProperties>
</file>