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 нед" sheetId="1" r:id="rId1"/>
    <sheet name="2 нед" sheetId="2" r:id="rId2"/>
    <sheet name="Лист3" sheetId="3" r:id="rId3"/>
  </sheets>
  <definedNames>
    <definedName name="_xlnm.Print_Area" localSheetId="0">'1 нед'!$A$1:$O$140</definedName>
  </definedNames>
  <calcPr calcId="145621"/>
</workbook>
</file>

<file path=xl/calcChain.xml><?xml version="1.0" encoding="utf-8"?>
<calcChain xmlns="http://schemas.openxmlformats.org/spreadsheetml/2006/main">
  <c r="M111" i="2" l="1"/>
  <c r="L111" i="2"/>
  <c r="K111" i="2"/>
  <c r="J111" i="2"/>
  <c r="I111" i="2"/>
  <c r="H111" i="2"/>
  <c r="G111" i="2"/>
  <c r="F111" i="2"/>
  <c r="E111" i="2"/>
  <c r="D111" i="2"/>
  <c r="M103" i="2"/>
  <c r="L103" i="2"/>
  <c r="K103" i="2"/>
  <c r="J103" i="2"/>
  <c r="I103" i="2"/>
  <c r="H103" i="2"/>
  <c r="G103" i="2"/>
  <c r="F103" i="2"/>
  <c r="E103" i="2"/>
  <c r="D103" i="2"/>
  <c r="I94" i="2"/>
  <c r="H94" i="2"/>
  <c r="E94" i="2"/>
  <c r="D94" i="2"/>
  <c r="M93" i="2"/>
  <c r="M94" i="2" s="1"/>
  <c r="L93" i="2"/>
  <c r="L94" i="2" s="1"/>
  <c r="K93" i="2"/>
  <c r="K94" i="2" s="1"/>
  <c r="J93" i="2"/>
  <c r="J94" i="2" s="1"/>
  <c r="G93" i="2"/>
  <c r="G94" i="2" s="1"/>
  <c r="F93" i="2"/>
  <c r="F94" i="2" s="1"/>
  <c r="M92" i="2"/>
  <c r="M112" i="2" s="1"/>
  <c r="L92" i="2"/>
  <c r="K92" i="2"/>
  <c r="K112" i="2" s="1"/>
  <c r="J92" i="2"/>
  <c r="I92" i="2"/>
  <c r="I112" i="2" s="1"/>
  <c r="H92" i="2"/>
  <c r="H112" i="2" s="1"/>
  <c r="G92" i="2"/>
  <c r="G112" i="2" s="1"/>
  <c r="F92" i="2"/>
  <c r="E92" i="2"/>
  <c r="E112" i="2" s="1"/>
  <c r="D92" i="2"/>
  <c r="D112" i="2" s="1"/>
  <c r="M56" i="2"/>
  <c r="L56" i="2"/>
  <c r="K56" i="2"/>
  <c r="J56" i="2"/>
  <c r="I56" i="2"/>
  <c r="H56" i="2"/>
  <c r="G56" i="2"/>
  <c r="F56" i="2"/>
  <c r="E56" i="2"/>
  <c r="D56" i="2"/>
  <c r="F50" i="2"/>
  <c r="L47" i="2"/>
  <c r="J47" i="2"/>
  <c r="H47" i="2"/>
  <c r="G47" i="2"/>
  <c r="F47" i="2"/>
  <c r="E47" i="2"/>
  <c r="D47" i="2"/>
  <c r="M42" i="2"/>
  <c r="M47" i="2" s="1"/>
  <c r="K42" i="2"/>
  <c r="K47" i="2" s="1"/>
  <c r="I42" i="2"/>
  <c r="I47" i="2" s="1"/>
  <c r="M39" i="2"/>
  <c r="L39" i="2"/>
  <c r="K39" i="2"/>
  <c r="J39" i="2"/>
  <c r="I39" i="2"/>
  <c r="H39" i="2"/>
  <c r="G39" i="2"/>
  <c r="F39" i="2"/>
  <c r="E39" i="2"/>
  <c r="D39" i="2"/>
  <c r="M37" i="2"/>
  <c r="M57" i="2" s="1"/>
  <c r="L37" i="2"/>
  <c r="K37" i="2"/>
  <c r="J37" i="2"/>
  <c r="I37" i="2"/>
  <c r="I57" i="2" s="1"/>
  <c r="H37" i="2"/>
  <c r="H57" i="2" s="1"/>
  <c r="G37" i="2"/>
  <c r="F37" i="2"/>
  <c r="E37" i="2"/>
  <c r="E57" i="2" s="1"/>
  <c r="D37" i="2"/>
  <c r="D57" i="2" s="1"/>
  <c r="L140" i="2"/>
  <c r="M140" i="2" s="1"/>
  <c r="J140" i="2"/>
  <c r="I140" i="2"/>
  <c r="H140" i="2"/>
  <c r="G140" i="2"/>
  <c r="F140" i="2"/>
  <c r="E140" i="2"/>
  <c r="D140" i="2"/>
  <c r="K138" i="2"/>
  <c r="K140" i="2" s="1"/>
  <c r="M132" i="2"/>
  <c r="L132" i="2"/>
  <c r="K132" i="2"/>
  <c r="J132" i="2"/>
  <c r="I132" i="2"/>
  <c r="H132" i="2"/>
  <c r="G132" i="2"/>
  <c r="F132" i="2"/>
  <c r="E132" i="2"/>
  <c r="D132" i="2"/>
  <c r="M123" i="2"/>
  <c r="L123" i="2"/>
  <c r="K123" i="2"/>
  <c r="J123" i="2"/>
  <c r="I123" i="2"/>
  <c r="H123" i="2"/>
  <c r="G123" i="2"/>
  <c r="F123" i="2"/>
  <c r="E123" i="2"/>
  <c r="D123" i="2"/>
  <c r="M121" i="2"/>
  <c r="L121" i="2"/>
  <c r="L141" i="2" s="1"/>
  <c r="K121" i="2"/>
  <c r="J121" i="2"/>
  <c r="I121" i="2"/>
  <c r="H121" i="2"/>
  <c r="H141" i="2" s="1"/>
  <c r="G121" i="2"/>
  <c r="F121" i="2"/>
  <c r="E121" i="2"/>
  <c r="D121" i="2"/>
  <c r="D141" i="2" s="1"/>
  <c r="M82" i="2"/>
  <c r="L82" i="2"/>
  <c r="J82" i="2"/>
  <c r="I82" i="2"/>
  <c r="H82" i="2"/>
  <c r="G82" i="2"/>
  <c r="F82" i="2"/>
  <c r="E82" i="2"/>
  <c r="D82" i="2"/>
  <c r="K80" i="2"/>
  <c r="K82" i="2" s="1"/>
  <c r="M77" i="2"/>
  <c r="L77" i="2"/>
  <c r="K77" i="2"/>
  <c r="J77" i="2"/>
  <c r="I77" i="2"/>
  <c r="H77" i="2"/>
  <c r="G77" i="2"/>
  <c r="F77" i="2"/>
  <c r="E77" i="2"/>
  <c r="D77" i="2"/>
  <c r="M75" i="2"/>
  <c r="L75" i="2"/>
  <c r="K75" i="2"/>
  <c r="J75" i="2"/>
  <c r="I75" i="2"/>
  <c r="H75" i="2"/>
  <c r="G75" i="2"/>
  <c r="F75" i="2"/>
  <c r="E75" i="2"/>
  <c r="D75" i="2"/>
  <c r="M68" i="2"/>
  <c r="L68" i="2"/>
  <c r="K68" i="2"/>
  <c r="J68" i="2"/>
  <c r="I68" i="2"/>
  <c r="H68" i="2"/>
  <c r="G68" i="2"/>
  <c r="F68" i="2"/>
  <c r="E68" i="2"/>
  <c r="D68" i="2"/>
  <c r="M66" i="2"/>
  <c r="L66" i="2"/>
  <c r="K66" i="2"/>
  <c r="K83" i="2" s="1"/>
  <c r="J66" i="2"/>
  <c r="J83" i="2" s="1"/>
  <c r="I66" i="2"/>
  <c r="H66" i="2"/>
  <c r="G66" i="2"/>
  <c r="G83" i="2" s="1"/>
  <c r="F66" i="2"/>
  <c r="F83" i="2" s="1"/>
  <c r="E66" i="2"/>
  <c r="D66" i="2"/>
  <c r="M27" i="2"/>
  <c r="L27" i="2"/>
  <c r="J27" i="2"/>
  <c r="I27" i="2"/>
  <c r="H27" i="2"/>
  <c r="G27" i="2"/>
  <c r="F27" i="2"/>
  <c r="E27" i="2"/>
  <c r="D27" i="2"/>
  <c r="K25" i="2"/>
  <c r="K27" i="2" s="1"/>
  <c r="M22" i="2"/>
  <c r="L22" i="2"/>
  <c r="K22" i="2"/>
  <c r="J22" i="2"/>
  <c r="I22" i="2"/>
  <c r="H22" i="2"/>
  <c r="G22" i="2"/>
  <c r="F22" i="2"/>
  <c r="E22" i="2"/>
  <c r="D22" i="2"/>
  <c r="M20" i="2"/>
  <c r="L20" i="2"/>
  <c r="K20" i="2"/>
  <c r="J20" i="2"/>
  <c r="I20" i="2"/>
  <c r="H20" i="2"/>
  <c r="G20" i="2"/>
  <c r="F20" i="2"/>
  <c r="E20" i="2"/>
  <c r="D20" i="2"/>
  <c r="I11" i="2"/>
  <c r="H11" i="2"/>
  <c r="E11" i="2"/>
  <c r="D11" i="2"/>
  <c r="M10" i="2"/>
  <c r="M11" i="2" s="1"/>
  <c r="L10" i="2"/>
  <c r="L11" i="2" s="1"/>
  <c r="K10" i="2"/>
  <c r="K11" i="2" s="1"/>
  <c r="J10" i="2"/>
  <c r="J11" i="2" s="1"/>
  <c r="G10" i="2"/>
  <c r="G11" i="2" s="1"/>
  <c r="F10" i="2"/>
  <c r="F11" i="2" s="1"/>
  <c r="M9" i="2"/>
  <c r="M28" i="2" s="1"/>
  <c r="L9" i="2"/>
  <c r="L28" i="2" s="1"/>
  <c r="K9" i="2"/>
  <c r="J9" i="2"/>
  <c r="I9" i="2"/>
  <c r="I28" i="2" s="1"/>
  <c r="H9" i="2"/>
  <c r="H28" i="2" s="1"/>
  <c r="G9" i="2"/>
  <c r="F9" i="2"/>
  <c r="E9" i="2"/>
  <c r="E28" i="2" s="1"/>
  <c r="D9" i="2"/>
  <c r="D28" i="2" s="1"/>
  <c r="L137" i="1"/>
  <c r="J137" i="1"/>
  <c r="H137" i="1"/>
  <c r="G137" i="1"/>
  <c r="F137" i="1"/>
  <c r="E137" i="1"/>
  <c r="D137" i="1"/>
  <c r="M133" i="1"/>
  <c r="M137" i="1" s="1"/>
  <c r="K133" i="1"/>
  <c r="K137" i="1" s="1"/>
  <c r="I133" i="1"/>
  <c r="I137" i="1" s="1"/>
  <c r="M131" i="1"/>
  <c r="L131" i="1"/>
  <c r="K131" i="1"/>
  <c r="J131" i="1"/>
  <c r="I131" i="1"/>
  <c r="H131" i="1"/>
  <c r="G131" i="1"/>
  <c r="F131" i="1"/>
  <c r="E131" i="1"/>
  <c r="D131" i="1"/>
  <c r="M129" i="1"/>
  <c r="L129" i="1"/>
  <c r="K129" i="1"/>
  <c r="J129" i="1"/>
  <c r="I129" i="1"/>
  <c r="H129" i="1"/>
  <c r="G129" i="1"/>
  <c r="F129" i="1"/>
  <c r="E129" i="1"/>
  <c r="D129" i="1"/>
  <c r="M120" i="1"/>
  <c r="L120" i="1"/>
  <c r="K120" i="1"/>
  <c r="J120" i="1"/>
  <c r="I120" i="1"/>
  <c r="H120" i="1"/>
  <c r="G120" i="1"/>
  <c r="F120" i="1"/>
  <c r="E120" i="1"/>
  <c r="D120" i="1"/>
  <c r="M118" i="1"/>
  <c r="L118" i="1"/>
  <c r="K118" i="1"/>
  <c r="K138" i="1" s="1"/>
  <c r="J118" i="1"/>
  <c r="J138" i="1" s="1"/>
  <c r="I118" i="1"/>
  <c r="I138" i="1" s="1"/>
  <c r="H118" i="1"/>
  <c r="G118" i="1"/>
  <c r="F118" i="1"/>
  <c r="F138" i="1" s="1"/>
  <c r="E118" i="1"/>
  <c r="E138" i="1" s="1"/>
  <c r="D118" i="1"/>
  <c r="J108" i="1"/>
  <c r="I108" i="1"/>
  <c r="H108" i="1"/>
  <c r="G108" i="1"/>
  <c r="F108" i="1"/>
  <c r="E108" i="1"/>
  <c r="K106" i="1"/>
  <c r="K108" i="1" s="1"/>
  <c r="K103" i="1"/>
  <c r="J103" i="1"/>
  <c r="I103" i="1"/>
  <c r="H103" i="1"/>
  <c r="G103" i="1"/>
  <c r="F103" i="1"/>
  <c r="E103" i="1"/>
  <c r="D103" i="1"/>
  <c r="K100" i="1"/>
  <c r="J100" i="1"/>
  <c r="I100" i="1"/>
  <c r="H100" i="1"/>
  <c r="G100" i="1"/>
  <c r="F100" i="1"/>
  <c r="E100" i="1"/>
  <c r="D100" i="1"/>
  <c r="I92" i="1"/>
  <c r="H92" i="1"/>
  <c r="E92" i="1"/>
  <c r="D92" i="1"/>
  <c r="K91" i="1"/>
  <c r="K92" i="1" s="1"/>
  <c r="J91" i="1"/>
  <c r="J92" i="1" s="1"/>
  <c r="G91" i="1"/>
  <c r="G92" i="1" s="1"/>
  <c r="F91" i="1"/>
  <c r="F92" i="1" s="1"/>
  <c r="K90" i="1"/>
  <c r="J90" i="1"/>
  <c r="J109" i="1" s="1"/>
  <c r="I90" i="1"/>
  <c r="I109" i="1" s="1"/>
  <c r="H90" i="1"/>
  <c r="H109" i="1" s="1"/>
  <c r="G90" i="1"/>
  <c r="F90" i="1"/>
  <c r="F109" i="1" s="1"/>
  <c r="E90" i="1"/>
  <c r="E109" i="1" s="1"/>
  <c r="D90" i="1"/>
  <c r="D109" i="1" s="1"/>
  <c r="M108" i="1"/>
  <c r="L108" i="1"/>
  <c r="M103" i="1"/>
  <c r="L103" i="1"/>
  <c r="M100" i="1"/>
  <c r="L100" i="1"/>
  <c r="M91" i="1"/>
  <c r="M92" i="1" s="1"/>
  <c r="L91" i="1"/>
  <c r="L92" i="1" s="1"/>
  <c r="M90" i="1"/>
  <c r="L90" i="1"/>
  <c r="M80" i="1"/>
  <c r="L80" i="1"/>
  <c r="K80" i="1"/>
  <c r="J80" i="1"/>
  <c r="I80" i="1"/>
  <c r="H80" i="1"/>
  <c r="G80" i="1"/>
  <c r="F80" i="1"/>
  <c r="E80" i="1"/>
  <c r="D80" i="1"/>
  <c r="M75" i="1"/>
  <c r="L75" i="1"/>
  <c r="K75" i="1"/>
  <c r="J75" i="1"/>
  <c r="I75" i="1"/>
  <c r="H75" i="1"/>
  <c r="G75" i="1"/>
  <c r="F75" i="1"/>
  <c r="E75" i="1"/>
  <c r="D75" i="1"/>
  <c r="M73" i="1"/>
  <c r="L73" i="1"/>
  <c r="K73" i="1"/>
  <c r="J73" i="1"/>
  <c r="I73" i="1"/>
  <c r="H73" i="1"/>
  <c r="G73" i="1"/>
  <c r="F73" i="1"/>
  <c r="E73" i="1"/>
  <c r="D73" i="1"/>
  <c r="M65" i="1"/>
  <c r="L65" i="1"/>
  <c r="K65" i="1"/>
  <c r="J65" i="1"/>
  <c r="I65" i="1"/>
  <c r="H65" i="1"/>
  <c r="G65" i="1"/>
  <c r="F65" i="1"/>
  <c r="E65" i="1"/>
  <c r="D65" i="1"/>
  <c r="M63" i="1"/>
  <c r="M81" i="1" s="1"/>
  <c r="L63" i="1"/>
  <c r="L81" i="1" s="1"/>
  <c r="K63" i="1"/>
  <c r="J63" i="1"/>
  <c r="J81" i="1" s="1"/>
  <c r="I63" i="1"/>
  <c r="I81" i="1" s="1"/>
  <c r="H63" i="1"/>
  <c r="H81" i="1" s="1"/>
  <c r="G63" i="1"/>
  <c r="F63" i="1"/>
  <c r="F81" i="1" s="1"/>
  <c r="E63" i="1"/>
  <c r="E81" i="1" s="1"/>
  <c r="D63" i="1"/>
  <c r="D81" i="1" s="1"/>
  <c r="M53" i="1"/>
  <c r="L53" i="1"/>
  <c r="J53" i="1"/>
  <c r="I53" i="1"/>
  <c r="H53" i="1"/>
  <c r="G53" i="1"/>
  <c r="F53" i="1"/>
  <c r="E53" i="1"/>
  <c r="D53" i="1"/>
  <c r="K51" i="1"/>
  <c r="K53" i="1" s="1"/>
  <c r="M48" i="1"/>
  <c r="L48" i="1"/>
  <c r="K48" i="1"/>
  <c r="J48" i="1"/>
  <c r="I48" i="1"/>
  <c r="H48" i="1"/>
  <c r="G48" i="1"/>
  <c r="F48" i="1"/>
  <c r="E48" i="1"/>
  <c r="D48" i="1"/>
  <c r="L46" i="1"/>
  <c r="J46" i="1"/>
  <c r="H46" i="1"/>
  <c r="G46" i="1"/>
  <c r="F46" i="1"/>
  <c r="E46" i="1"/>
  <c r="D46" i="1"/>
  <c r="M41" i="1"/>
  <c r="M46" i="1" s="1"/>
  <c r="K41" i="1"/>
  <c r="K46" i="1" s="1"/>
  <c r="I41" i="1"/>
  <c r="I46" i="1" s="1"/>
  <c r="I38" i="1"/>
  <c r="H38" i="1"/>
  <c r="E38" i="1"/>
  <c r="D38" i="1"/>
  <c r="M37" i="1"/>
  <c r="M38" i="1" s="1"/>
  <c r="L37" i="1"/>
  <c r="L38" i="1" s="1"/>
  <c r="K37" i="1"/>
  <c r="K38" i="1" s="1"/>
  <c r="J37" i="1"/>
  <c r="J38" i="1" s="1"/>
  <c r="G37" i="1"/>
  <c r="G38" i="1" s="1"/>
  <c r="F37" i="1"/>
  <c r="F38" i="1" s="1"/>
  <c r="M36" i="1"/>
  <c r="L36" i="1"/>
  <c r="L54" i="1" s="1"/>
  <c r="K36" i="1"/>
  <c r="K54" i="1" s="1"/>
  <c r="J36" i="1"/>
  <c r="I36" i="1"/>
  <c r="H36" i="1"/>
  <c r="G36" i="1"/>
  <c r="G54" i="1" s="1"/>
  <c r="F36" i="1"/>
  <c r="E36" i="1"/>
  <c r="D36" i="1"/>
  <c r="M25" i="1"/>
  <c r="L25" i="1"/>
  <c r="K25" i="1"/>
  <c r="J25" i="1"/>
  <c r="I25" i="1"/>
  <c r="H25" i="1"/>
  <c r="G25" i="1"/>
  <c r="F25" i="1"/>
  <c r="E25" i="1"/>
  <c r="D25" i="1"/>
  <c r="M20" i="1"/>
  <c r="L20" i="1"/>
  <c r="K20" i="1"/>
  <c r="J20" i="1"/>
  <c r="I20" i="1"/>
  <c r="H20" i="1"/>
  <c r="G20" i="1"/>
  <c r="F20" i="1"/>
  <c r="E20" i="1"/>
  <c r="D20" i="1"/>
  <c r="M17" i="1"/>
  <c r="L17" i="1"/>
  <c r="K17" i="1"/>
  <c r="J17" i="1"/>
  <c r="I17" i="1"/>
  <c r="H17" i="1"/>
  <c r="G17" i="1"/>
  <c r="F17" i="1"/>
  <c r="E17" i="1"/>
  <c r="D17" i="1"/>
  <c r="M10" i="1"/>
  <c r="L10" i="1"/>
  <c r="K10" i="1"/>
  <c r="J10" i="1"/>
  <c r="I10" i="1"/>
  <c r="H10" i="1"/>
  <c r="G10" i="1"/>
  <c r="F10" i="1"/>
  <c r="E10" i="1"/>
  <c r="D10" i="1"/>
  <c r="M8" i="1"/>
  <c r="M26" i="1" s="1"/>
  <c r="L8" i="1"/>
  <c r="L26" i="1" s="1"/>
  <c r="K8" i="1"/>
  <c r="J8" i="1"/>
  <c r="I8" i="1"/>
  <c r="I26" i="1" s="1"/>
  <c r="H8" i="1"/>
  <c r="H26" i="1" s="1"/>
  <c r="G8" i="1"/>
  <c r="F8" i="1"/>
  <c r="E8" i="1"/>
  <c r="E26" i="1" s="1"/>
  <c r="D8" i="1"/>
  <c r="D26" i="1" s="1"/>
  <c r="L112" i="2" l="1"/>
  <c r="F26" i="1"/>
  <c r="L109" i="1"/>
  <c r="G138" i="1"/>
  <c r="E141" i="2"/>
  <c r="I141" i="2"/>
  <c r="F57" i="2"/>
  <c r="J57" i="2"/>
  <c r="J26" i="1"/>
  <c r="D54" i="1"/>
  <c r="H54" i="1"/>
  <c r="G26" i="1"/>
  <c r="K26" i="1"/>
  <c r="E54" i="1"/>
  <c r="I54" i="1"/>
  <c r="M54" i="1"/>
  <c r="G81" i="1"/>
  <c r="K81" i="1"/>
  <c r="M109" i="1"/>
  <c r="G109" i="1"/>
  <c r="K109" i="1"/>
  <c r="D138" i="1"/>
  <c r="H138" i="1"/>
  <c r="L138" i="1"/>
  <c r="F28" i="2"/>
  <c r="J28" i="2"/>
  <c r="D83" i="2"/>
  <c r="H83" i="2"/>
  <c r="L83" i="2"/>
  <c r="F141" i="2"/>
  <c r="J141" i="2"/>
  <c r="G57" i="2"/>
  <c r="K57" i="2"/>
  <c r="F112" i="2"/>
  <c r="J112" i="2"/>
  <c r="F54" i="1"/>
  <c r="J54" i="1"/>
  <c r="M138" i="1"/>
  <c r="G28" i="2"/>
  <c r="K28" i="2"/>
  <c r="E83" i="2"/>
  <c r="I83" i="2"/>
  <c r="M83" i="2"/>
  <c r="G141" i="2"/>
  <c r="L57" i="2"/>
  <c r="K141" i="2"/>
  <c r="M141" i="2"/>
</calcChain>
</file>

<file path=xl/sharedStrings.xml><?xml version="1.0" encoding="utf-8"?>
<sst xmlns="http://schemas.openxmlformats.org/spreadsheetml/2006/main" count="491" uniqueCount="111">
  <si>
    <t>первая неделя</t>
  </si>
  <si>
    <t>день недели</t>
  </si>
  <si>
    <t>прием пищи</t>
  </si>
  <si>
    <t>наименование блюда</t>
  </si>
  <si>
    <t>вес блюда</t>
  </si>
  <si>
    <t>пищевые вещества</t>
  </si>
  <si>
    <t>энергетичческая ценность</t>
  </si>
  <si>
    <t>№ рецептуры</t>
  </si>
  <si>
    <t>белки</t>
  </si>
  <si>
    <t>жиры</t>
  </si>
  <si>
    <t>углеводы</t>
  </si>
  <si>
    <t>ясли</t>
  </si>
  <si>
    <t>д/с</t>
  </si>
  <si>
    <t xml:space="preserve">П О Н Е Д Е Л Ь Н И К </t>
  </si>
  <si>
    <t>ЗАВТРАК</t>
  </si>
  <si>
    <t>Суп молочный с вермишелью</t>
  </si>
  <si>
    <t>Кофейный напиток на молоке</t>
  </si>
  <si>
    <t>Батон</t>
  </si>
  <si>
    <t>ИТОГО завтрак</t>
  </si>
  <si>
    <t>2-ой ЗАВТ РАК</t>
  </si>
  <si>
    <t>Фрукты свежие – апельсины</t>
  </si>
  <si>
    <t>ИТОГО второй  завтрак</t>
  </si>
  <si>
    <t>О Б Е Д</t>
  </si>
  <si>
    <t>Уха из минтая с яйцом</t>
  </si>
  <si>
    <t>Тефтели рыбные в молочном соусе (минтай)</t>
  </si>
  <si>
    <t>Пюре картофельное</t>
  </si>
  <si>
    <t>Компот из урюка</t>
  </si>
  <si>
    <t xml:space="preserve">Хлеб пшеничный </t>
  </si>
  <si>
    <t xml:space="preserve">Хлеб дарницкий </t>
  </si>
  <si>
    <t>ИТОГО обед</t>
  </si>
  <si>
    <t>ПОЛДНИК</t>
  </si>
  <si>
    <t>Кефир без сахара</t>
  </si>
  <si>
    <t>ИТОГО полдник</t>
  </si>
  <si>
    <t>У Ж И Н</t>
  </si>
  <si>
    <t>Запеканка из творога с манной крупой</t>
  </si>
  <si>
    <t>Подлив на соке</t>
  </si>
  <si>
    <t>Чай с сахаром и лимоном</t>
  </si>
  <si>
    <t>ИТОГО ужин</t>
  </si>
  <si>
    <t>ВСЕГО за день</t>
  </si>
  <si>
    <t>В Т О Р Н И К</t>
  </si>
  <si>
    <t>Омлет натуральный</t>
  </si>
  <si>
    <t xml:space="preserve">Зеленый горошек консервированный </t>
  </si>
  <si>
    <t>Какао на молоке</t>
  </si>
  <si>
    <t xml:space="preserve">Сыр </t>
  </si>
  <si>
    <t>Фрукты свежие – яблоки</t>
  </si>
  <si>
    <t xml:space="preserve">Голубцы ленивые с молочным соусом </t>
  </si>
  <si>
    <t>Картофель отварной с жареным луком</t>
  </si>
  <si>
    <t xml:space="preserve">Напиток из сухих груш </t>
  </si>
  <si>
    <t>Кисель на соке</t>
  </si>
  <si>
    <t>Суфле из печени с рисом</t>
  </si>
  <si>
    <t>Морковь тушёная</t>
  </si>
  <si>
    <t xml:space="preserve">Чай с сахаром </t>
  </si>
  <si>
    <t xml:space="preserve">С Р Е Д А </t>
  </si>
  <si>
    <t>Каша ячневая</t>
  </si>
  <si>
    <t>Фрукты свежие –  бананы</t>
  </si>
  <si>
    <t xml:space="preserve">Суп –пюре из картофеля с гренками на курином бульоне   </t>
  </si>
  <si>
    <t xml:space="preserve">Котлета из куры </t>
  </si>
  <si>
    <t>Рис припущенный</t>
  </si>
  <si>
    <t>Соус томатный с овощами</t>
  </si>
  <si>
    <t>Компот из изюма</t>
  </si>
  <si>
    <t>Снежок</t>
  </si>
  <si>
    <t>Запеканка из творога с яблоком</t>
  </si>
  <si>
    <t xml:space="preserve">Соус молочный сладкий </t>
  </si>
  <si>
    <t>Каша манная</t>
  </si>
  <si>
    <t>Ч Е Т В Е Р Г</t>
  </si>
  <si>
    <t>Масло сливочное</t>
  </si>
  <si>
    <t>Свекла тушеная с томатной пастой</t>
  </si>
  <si>
    <t>Компот из сухофруктов</t>
  </si>
  <si>
    <t>Печенье</t>
  </si>
  <si>
    <t>Напиток из шиповника</t>
  </si>
  <si>
    <t>Соус томатно-молочный</t>
  </si>
  <si>
    <t>Каша геркулесовая</t>
  </si>
  <si>
    <t>П Я Т Н И Ц А</t>
  </si>
  <si>
    <t xml:space="preserve">Сок </t>
  </si>
  <si>
    <t xml:space="preserve">Биточки мясные   </t>
  </si>
  <si>
    <t>Капуста тушеная</t>
  </si>
  <si>
    <t>Компот из свежих яблок</t>
  </si>
  <si>
    <t>Соус томатный</t>
  </si>
  <si>
    <t>Борщ со свежей капустой и картофелем вегетарианский</t>
  </si>
  <si>
    <t>Тефтели мясные в соусе</t>
  </si>
  <si>
    <t>50/30</t>
  </si>
  <si>
    <t>70/30</t>
  </si>
  <si>
    <t>Каша гречневая</t>
  </si>
  <si>
    <t>Салат из отварной моркови и яблок</t>
  </si>
  <si>
    <t>ИТОГО 2 завтрак</t>
  </si>
  <si>
    <t xml:space="preserve">Суп картофельный с горохом           </t>
  </si>
  <si>
    <t>Суп из овощей вегетарианский</t>
  </si>
  <si>
    <t>вторая неделя</t>
  </si>
  <si>
    <t xml:space="preserve">Каша Дружба </t>
  </si>
  <si>
    <t>Котлета рыбная минтай</t>
  </si>
  <si>
    <t xml:space="preserve">Компот из кураги </t>
  </si>
  <si>
    <t>Сладкий подлив на повидле</t>
  </si>
  <si>
    <t>Компот из сухих яблок</t>
  </si>
  <si>
    <t>Соте из рыбы</t>
  </si>
  <si>
    <t>Соус сметанный</t>
  </si>
  <si>
    <t>Каша пшенная</t>
  </si>
  <si>
    <t>Суп картофельный с макаронными изделиями на курином бульоне</t>
  </si>
  <si>
    <t xml:space="preserve">Капуста тушёная  </t>
  </si>
  <si>
    <t xml:space="preserve">Запеканка из творога с рисом </t>
  </si>
  <si>
    <t xml:space="preserve">Каша пшеничная </t>
  </si>
  <si>
    <t>Яйцо вареное</t>
  </si>
  <si>
    <t xml:space="preserve">Каша гречневая рассыпчатая </t>
  </si>
  <si>
    <t>Соус молочный</t>
  </si>
  <si>
    <t>Каша рисовая</t>
  </si>
  <si>
    <t>Щи из свежей капусты с картофелем  и томат-пастой на курином бульоне</t>
  </si>
  <si>
    <t xml:space="preserve">Котлета из куры/Кура запеченная с луком и морковью   </t>
  </si>
  <si>
    <t>Икра кабачковая</t>
  </si>
  <si>
    <t>Рожки отварные</t>
  </si>
  <si>
    <t>Компот из сухих груш</t>
  </si>
  <si>
    <t xml:space="preserve">Запеканка картофельная с овощами </t>
  </si>
  <si>
    <t xml:space="preserve">Котлета мясная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</si>
</sst>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sz val="9"/>
      <color theme="1"/>
      <name val="Liberation Serif"/>
      <family val="1"/>
      <charset val="204"/>
    </font>
    <font>
      <b/>
      <sz val="8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8"/>
      <name val="Liberation Serif"/>
      <family val="1"/>
      <charset val="204"/>
    </font>
    <font>
      <sz val="8"/>
      <color theme="1"/>
      <name val="Liberation Serif"/>
      <family val="1"/>
      <charset val="204"/>
    </font>
    <font>
      <b/>
      <sz val="6"/>
      <color theme="1"/>
      <name val="Liberation Serif"/>
      <family val="1"/>
      <charset val="204"/>
    </font>
    <font>
      <b/>
      <sz val="8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8"/>
      <color rgb="FFFF0000"/>
      <name val="Liberation Serif"/>
      <family val="1"/>
      <charset val="204"/>
    </font>
    <font>
      <b/>
      <sz val="9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8" xfId="0" applyFont="1" applyBorder="1" applyAlignment="1">
      <alignment horizontal="center" vertical="center"/>
    </xf>
    <xf numFmtId="0" fontId="5" fillId="3" borderId="8" xfId="0" applyFont="1" applyFill="1" applyBorder="1"/>
    <xf numFmtId="0" fontId="6" fillId="3" borderId="8" xfId="0" applyFont="1" applyFill="1" applyBorder="1"/>
    <xf numFmtId="0" fontId="3" fillId="4" borderId="8" xfId="0" applyFont="1" applyFill="1" applyBorder="1"/>
    <xf numFmtId="0" fontId="3" fillId="0" borderId="8" xfId="0" applyFont="1" applyBorder="1"/>
    <xf numFmtId="0" fontId="7" fillId="0" borderId="8" xfId="0" applyFont="1" applyBorder="1" applyAlignment="1">
      <alignment wrapText="1"/>
    </xf>
    <xf numFmtId="0" fontId="6" fillId="0" borderId="8" xfId="0" applyFont="1" applyBorder="1"/>
    <xf numFmtId="0" fontId="5" fillId="0" borderId="8" xfId="0" applyFont="1" applyBorder="1" applyAlignment="1"/>
    <xf numFmtId="0" fontId="5" fillId="0" borderId="8" xfId="0" applyFont="1" applyBorder="1"/>
    <xf numFmtId="0" fontId="3" fillId="4" borderId="12" xfId="0" applyFont="1" applyFill="1" applyBorder="1" applyAlignment="1"/>
    <xf numFmtId="0" fontId="3" fillId="4" borderId="8" xfId="0" applyFont="1" applyFill="1" applyBorder="1" applyAlignment="1"/>
    <xf numFmtId="0" fontId="6" fillId="3" borderId="8" xfId="0" applyFont="1" applyFill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horizontal="right"/>
    </xf>
    <xf numFmtId="0" fontId="6" fillId="0" borderId="2" xfId="0" applyFont="1" applyBorder="1"/>
    <xf numFmtId="0" fontId="8" fillId="4" borderId="8" xfId="0" applyFont="1" applyFill="1" applyBorder="1"/>
    <xf numFmtId="0" fontId="6" fillId="4" borderId="8" xfId="0" applyFont="1" applyFill="1" applyBorder="1"/>
    <xf numFmtId="0" fontId="5" fillId="4" borderId="8" xfId="0" applyFont="1" applyFill="1" applyBorder="1"/>
    <xf numFmtId="0" fontId="6" fillId="0" borderId="8" xfId="0" applyFont="1" applyBorder="1" applyAlignment="1">
      <alignment horizontal="left" wrapText="1"/>
    </xf>
    <xf numFmtId="0" fontId="8" fillId="5" borderId="8" xfId="0" applyFont="1" applyFill="1" applyBorder="1"/>
    <xf numFmtId="0" fontId="6" fillId="0" borderId="2" xfId="0" applyFont="1" applyBorder="1" applyAlignment="1">
      <alignment wrapText="1"/>
    </xf>
    <xf numFmtId="0" fontId="6" fillId="0" borderId="8" xfId="0" applyNumberFormat="1" applyFont="1" applyBorder="1"/>
    <xf numFmtId="0" fontId="6" fillId="0" borderId="8" xfId="0" applyFont="1" applyBorder="1" applyAlignment="1"/>
    <xf numFmtId="0" fontId="6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wrapText="1"/>
    </xf>
    <xf numFmtId="0" fontId="6" fillId="3" borderId="8" xfId="0" applyFont="1" applyFill="1" applyBorder="1" applyAlignment="1">
      <alignment horizontal="right"/>
    </xf>
    <xf numFmtId="0" fontId="3" fillId="0" borderId="8" xfId="0" applyFont="1" applyBorder="1" applyAlignment="1">
      <alignment textRotation="90" wrapText="1"/>
    </xf>
    <xf numFmtId="0" fontId="0" fillId="2" borderId="0" xfId="0" applyFill="1"/>
    <xf numFmtId="0" fontId="5" fillId="3" borderId="8" xfId="0" applyNumberFormat="1" applyFont="1" applyFill="1" applyBorder="1"/>
    <xf numFmtId="0" fontId="10" fillId="0" borderId="8" xfId="0" applyFont="1" applyBorder="1"/>
    <xf numFmtId="0" fontId="3" fillId="0" borderId="3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2" borderId="8" xfId="0" applyFont="1" applyFill="1" applyBorder="1"/>
    <xf numFmtId="0" fontId="6" fillId="0" borderId="8" xfId="0" applyFont="1" applyBorder="1" applyAlignment="1">
      <alignment vertical="top" wrapText="1"/>
    </xf>
    <xf numFmtId="0" fontId="6" fillId="3" borderId="8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12" xfId="0" applyFont="1" applyFill="1" applyBorder="1" applyAlignment="1"/>
    <xf numFmtId="0" fontId="3" fillId="0" borderId="8" xfId="0" applyFont="1" applyBorder="1" applyAlignment="1">
      <alignment horizontal="left"/>
    </xf>
    <xf numFmtId="0" fontId="6" fillId="0" borderId="8" xfId="0" applyFont="1" applyFill="1" applyBorder="1"/>
    <xf numFmtId="0" fontId="0" fillId="2" borderId="8" xfId="0" applyFill="1" applyBorder="1"/>
    <xf numFmtId="0" fontId="0" fillId="0" borderId="8" xfId="0" applyBorder="1"/>
    <xf numFmtId="0" fontId="6" fillId="5" borderId="8" xfId="0" applyFont="1" applyFill="1" applyBorder="1" applyAlignment="1">
      <alignment wrapText="1"/>
    </xf>
    <xf numFmtId="0" fontId="6" fillId="5" borderId="8" xfId="0" applyFont="1" applyFill="1" applyBorder="1" applyAlignment="1">
      <alignment horizontal="center"/>
    </xf>
    <xf numFmtId="0" fontId="6" fillId="5" borderId="8" xfId="0" applyFont="1" applyFill="1" applyBorder="1"/>
    <xf numFmtId="0" fontId="2" fillId="0" borderId="8" xfId="0" applyFont="1" applyBorder="1" applyAlignment="1">
      <alignment horizontal="center" vertical="center" textRotation="90"/>
    </xf>
    <xf numFmtId="0" fontId="7" fillId="3" borderId="8" xfId="0" applyFont="1" applyFill="1" applyBorder="1" applyAlignment="1">
      <alignment wrapText="1"/>
    </xf>
    <xf numFmtId="0" fontId="6" fillId="3" borderId="8" xfId="0" applyFont="1" applyFill="1" applyBorder="1" applyAlignment="1"/>
    <xf numFmtId="0" fontId="3" fillId="3" borderId="8" xfId="0" applyFont="1" applyFill="1" applyBorder="1" applyAlignment="1"/>
    <xf numFmtId="0" fontId="6" fillId="3" borderId="2" xfId="0" applyFont="1" applyFill="1" applyBorder="1"/>
    <xf numFmtId="0" fontId="3" fillId="3" borderId="10" xfId="0" applyFont="1" applyFill="1" applyBorder="1" applyAlignment="1">
      <alignment horizontal="center" textRotation="90" wrapText="1"/>
    </xf>
    <xf numFmtId="0" fontId="6" fillId="3" borderId="8" xfId="0" applyFont="1" applyFill="1" applyBorder="1" applyAlignment="1">
      <alignment horizontal="left" wrapText="1"/>
    </xf>
    <xf numFmtId="0" fontId="3" fillId="5" borderId="8" xfId="0" applyFont="1" applyFill="1" applyBorder="1"/>
    <xf numFmtId="0" fontId="3" fillId="3" borderId="8" xfId="0" applyFont="1" applyFill="1" applyBorder="1" applyAlignment="1">
      <alignment textRotation="90" wrapText="1"/>
    </xf>
    <xf numFmtId="0" fontId="3" fillId="3" borderId="5" xfId="0" applyFont="1" applyFill="1" applyBorder="1" applyAlignment="1">
      <alignment textRotation="90" wrapText="1"/>
    </xf>
    <xf numFmtId="0" fontId="6" fillId="3" borderId="2" xfId="0" applyFont="1" applyFill="1" applyBorder="1" applyAlignment="1">
      <alignment wrapText="1"/>
    </xf>
    <xf numFmtId="0" fontId="5" fillId="3" borderId="8" xfId="0" applyFont="1" applyFill="1" applyBorder="1" applyAlignment="1">
      <alignment horizontal="right"/>
    </xf>
    <xf numFmtId="2" fontId="3" fillId="3" borderId="12" xfId="0" applyNumberFormat="1" applyFont="1" applyFill="1" applyBorder="1" applyAlignment="1"/>
    <xf numFmtId="0" fontId="10" fillId="3" borderId="8" xfId="0" applyFont="1" applyFill="1" applyBorder="1"/>
    <xf numFmtId="0" fontId="5" fillId="3" borderId="2" xfId="0" applyFont="1" applyFill="1" applyBorder="1"/>
    <xf numFmtId="0" fontId="5" fillId="3" borderId="8" xfId="0" applyFont="1" applyFill="1" applyBorder="1" applyAlignment="1">
      <alignment vertical="top" wrapText="1"/>
    </xf>
    <xf numFmtId="0" fontId="8" fillId="3" borderId="8" xfId="0" applyFont="1" applyFill="1" applyBorder="1" applyAlignment="1">
      <alignment textRotation="90" wrapText="1"/>
    </xf>
    <xf numFmtId="0" fontId="6" fillId="5" borderId="8" xfId="0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textRotation="90" wrapText="1"/>
    </xf>
    <xf numFmtId="0" fontId="2" fillId="2" borderId="9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9" fillId="0" borderId="2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12" xfId="0" applyFont="1" applyFill="1" applyBorder="1" applyAlignment="1">
      <alignment horizontal="center" vertical="center" textRotation="90"/>
    </xf>
    <xf numFmtId="0" fontId="11" fillId="3" borderId="2" xfId="0" applyFont="1" applyFill="1" applyBorder="1" applyAlignment="1">
      <alignment horizontal="center" vertical="center" textRotation="90"/>
    </xf>
    <xf numFmtId="0" fontId="11" fillId="3" borderId="9" xfId="0" applyFont="1" applyFill="1" applyBorder="1" applyAlignment="1">
      <alignment horizontal="center" vertical="center" textRotation="90"/>
    </xf>
    <xf numFmtId="0" fontId="11" fillId="3" borderId="12" xfId="0" applyFont="1" applyFill="1" applyBorder="1" applyAlignment="1">
      <alignment horizontal="center" vertical="center" textRotation="90"/>
    </xf>
    <xf numFmtId="0" fontId="8" fillId="3" borderId="5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9" xfId="0" applyFont="1" applyFill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13</xdr:col>
      <xdr:colOff>590552</xdr:colOff>
      <xdr:row>0</xdr:row>
      <xdr:rowOff>4991103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85988" y="-2185986"/>
          <a:ext cx="4991101" cy="9363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tabSelected="1" zoomScaleNormal="100" workbookViewId="0">
      <selection activeCell="Q1" sqref="Q1"/>
    </sheetView>
  </sheetViews>
  <sheetFormatPr defaultRowHeight="15" x14ac:dyDescent="0.25"/>
  <cols>
    <col min="3" max="3" width="21.85546875" customWidth="1"/>
  </cols>
  <sheetData>
    <row r="1" spans="1:14" ht="409.5" customHeight="1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</row>
    <row r="2" spans="1:14" x14ac:dyDescent="0.25">
      <c r="A2" s="82" t="s">
        <v>1</v>
      </c>
      <c r="B2" s="85" t="s">
        <v>2</v>
      </c>
      <c r="C2" s="96" t="s">
        <v>3</v>
      </c>
      <c r="D2" s="88" t="s">
        <v>4</v>
      </c>
      <c r="E2" s="89"/>
      <c r="F2" s="75" t="s">
        <v>5</v>
      </c>
      <c r="G2" s="76"/>
      <c r="H2" s="76"/>
      <c r="I2" s="76"/>
      <c r="J2" s="76"/>
      <c r="K2" s="77"/>
      <c r="L2" s="111" t="s">
        <v>6</v>
      </c>
      <c r="M2" s="111"/>
      <c r="N2" s="66" t="s">
        <v>7</v>
      </c>
    </row>
    <row r="3" spans="1:14" x14ac:dyDescent="0.25">
      <c r="A3" s="83"/>
      <c r="B3" s="86"/>
      <c r="C3" s="97"/>
      <c r="D3" s="90"/>
      <c r="E3" s="91"/>
      <c r="F3" s="75" t="s">
        <v>8</v>
      </c>
      <c r="G3" s="77"/>
      <c r="H3" s="75" t="s">
        <v>9</v>
      </c>
      <c r="I3" s="77"/>
      <c r="J3" s="75" t="s">
        <v>10</v>
      </c>
      <c r="K3" s="77"/>
      <c r="L3" s="111"/>
      <c r="M3" s="111"/>
      <c r="N3" s="67"/>
    </row>
    <row r="4" spans="1:14" x14ac:dyDescent="0.25">
      <c r="A4" s="84"/>
      <c r="B4" s="87"/>
      <c r="C4" s="98"/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68"/>
    </row>
    <row r="5" spans="1:14" x14ac:dyDescent="0.25">
      <c r="A5" s="69" t="s">
        <v>13</v>
      </c>
      <c r="B5" s="72" t="s">
        <v>14</v>
      </c>
      <c r="C5" s="2" t="s">
        <v>15</v>
      </c>
      <c r="D5" s="2">
        <v>150</v>
      </c>
      <c r="E5" s="2">
        <v>200</v>
      </c>
      <c r="F5" s="2">
        <v>5.2119999999999997</v>
      </c>
      <c r="G5" s="2">
        <v>5.9779999999999998</v>
      </c>
      <c r="H5" s="2">
        <v>5.9749999999999996</v>
      </c>
      <c r="I5" s="2">
        <v>7.4279999999999999</v>
      </c>
      <c r="J5" s="2">
        <v>21.573</v>
      </c>
      <c r="K5" s="2">
        <v>24.766999999999999</v>
      </c>
      <c r="L5" s="2">
        <v>159.61000000000001</v>
      </c>
      <c r="M5" s="2">
        <v>184.58</v>
      </c>
      <c r="N5" s="3"/>
    </row>
    <row r="6" spans="1:14" x14ac:dyDescent="0.25">
      <c r="A6" s="70"/>
      <c r="B6" s="73"/>
      <c r="C6" s="3" t="s">
        <v>16</v>
      </c>
      <c r="D6" s="3">
        <v>150</v>
      </c>
      <c r="E6" s="3">
        <v>200</v>
      </c>
      <c r="F6" s="3">
        <v>3.51</v>
      </c>
      <c r="G6" s="3">
        <v>4.4779999999999998</v>
      </c>
      <c r="H6" s="3">
        <v>3.8759999999999999</v>
      </c>
      <c r="I6" s="3">
        <v>5.0880000000000001</v>
      </c>
      <c r="J6" s="3">
        <v>13.702</v>
      </c>
      <c r="K6" s="3">
        <v>20.035</v>
      </c>
      <c r="L6" s="3">
        <v>101.01</v>
      </c>
      <c r="M6" s="3">
        <v>138</v>
      </c>
      <c r="N6" s="3"/>
    </row>
    <row r="7" spans="1:14" x14ac:dyDescent="0.25">
      <c r="A7" s="70"/>
      <c r="B7" s="73"/>
      <c r="C7" s="3" t="s">
        <v>17</v>
      </c>
      <c r="D7" s="3">
        <v>20</v>
      </c>
      <c r="E7" s="3">
        <v>30</v>
      </c>
      <c r="F7" s="3">
        <v>1.5</v>
      </c>
      <c r="G7" s="3">
        <v>2.25</v>
      </c>
      <c r="H7" s="3">
        <v>0.57999999999999996</v>
      </c>
      <c r="I7" s="3">
        <v>0.77</v>
      </c>
      <c r="J7" s="3">
        <v>10.103999999999999</v>
      </c>
      <c r="K7" s="3">
        <v>15.156000000000001</v>
      </c>
      <c r="L7" s="3">
        <v>52.6</v>
      </c>
      <c r="M7" s="3">
        <v>78.900000000000006</v>
      </c>
      <c r="N7" s="3"/>
    </row>
    <row r="8" spans="1:14" x14ac:dyDescent="0.25">
      <c r="A8" s="70"/>
      <c r="B8" s="102" t="s">
        <v>18</v>
      </c>
      <c r="C8" s="103"/>
      <c r="D8" s="4">
        <f t="shared" ref="D8:M8" si="0">SUM(D5:D7)</f>
        <v>320</v>
      </c>
      <c r="E8" s="4">
        <f t="shared" si="0"/>
        <v>430</v>
      </c>
      <c r="F8" s="4">
        <f t="shared" si="0"/>
        <v>10.222</v>
      </c>
      <c r="G8" s="4">
        <f t="shared" si="0"/>
        <v>12.706</v>
      </c>
      <c r="H8" s="4">
        <f t="shared" si="0"/>
        <v>10.430999999999999</v>
      </c>
      <c r="I8" s="4">
        <f t="shared" si="0"/>
        <v>13.286</v>
      </c>
      <c r="J8" s="4">
        <f t="shared" si="0"/>
        <v>45.378999999999998</v>
      </c>
      <c r="K8" s="4">
        <f t="shared" si="0"/>
        <v>59.957999999999998</v>
      </c>
      <c r="L8" s="4">
        <f t="shared" si="0"/>
        <v>313.22000000000003</v>
      </c>
      <c r="M8" s="4">
        <f t="shared" si="0"/>
        <v>401.48</v>
      </c>
      <c r="N8" s="5"/>
    </row>
    <row r="9" spans="1:14" ht="18" x14ac:dyDescent="0.25">
      <c r="A9" s="70"/>
      <c r="B9" s="6" t="s">
        <v>19</v>
      </c>
      <c r="C9" s="7" t="s">
        <v>20</v>
      </c>
      <c r="D9" s="8">
        <v>100</v>
      </c>
      <c r="E9" s="9">
        <v>120</v>
      </c>
      <c r="F9" s="9">
        <v>0.9</v>
      </c>
      <c r="G9" s="9">
        <v>1.08</v>
      </c>
      <c r="H9" s="9">
        <v>0.2</v>
      </c>
      <c r="I9" s="9">
        <v>0.24</v>
      </c>
      <c r="J9" s="9">
        <v>8.1</v>
      </c>
      <c r="K9" s="9">
        <v>9.7200000000000006</v>
      </c>
      <c r="L9" s="9">
        <v>40</v>
      </c>
      <c r="M9" s="9">
        <v>48</v>
      </c>
      <c r="N9" s="7"/>
    </row>
    <row r="10" spans="1:14" x14ac:dyDescent="0.25">
      <c r="A10" s="70"/>
      <c r="B10" s="102" t="s">
        <v>21</v>
      </c>
      <c r="C10" s="103"/>
      <c r="D10" s="10">
        <f>SUM(D9)</f>
        <v>100</v>
      </c>
      <c r="E10" s="10">
        <f t="shared" ref="E10:M10" si="1">SUM(E9)</f>
        <v>120</v>
      </c>
      <c r="F10" s="10">
        <f t="shared" si="1"/>
        <v>0.9</v>
      </c>
      <c r="G10" s="10">
        <f t="shared" si="1"/>
        <v>1.08</v>
      </c>
      <c r="H10" s="10">
        <f t="shared" si="1"/>
        <v>0.2</v>
      </c>
      <c r="I10" s="10">
        <f t="shared" si="1"/>
        <v>0.24</v>
      </c>
      <c r="J10" s="10">
        <f t="shared" si="1"/>
        <v>8.1</v>
      </c>
      <c r="K10" s="10">
        <f t="shared" si="1"/>
        <v>9.7200000000000006</v>
      </c>
      <c r="L10" s="11">
        <f t="shared" si="1"/>
        <v>40</v>
      </c>
      <c r="M10" s="11">
        <f t="shared" si="1"/>
        <v>48</v>
      </c>
      <c r="N10" s="5"/>
    </row>
    <row r="11" spans="1:14" x14ac:dyDescent="0.25">
      <c r="A11" s="70"/>
      <c r="B11" s="72" t="s">
        <v>22</v>
      </c>
      <c r="C11" s="2" t="s">
        <v>23</v>
      </c>
      <c r="D11" s="2">
        <v>150</v>
      </c>
      <c r="E11" s="2">
        <v>200</v>
      </c>
      <c r="F11" s="2">
        <v>8.0259999999999998</v>
      </c>
      <c r="G11" s="2">
        <v>8.7690000000000001</v>
      </c>
      <c r="H11" s="2">
        <v>4.7859999999999996</v>
      </c>
      <c r="I11" s="2">
        <v>2.75</v>
      </c>
      <c r="J11" s="2">
        <v>5.0505000000000004</v>
      </c>
      <c r="K11" s="2">
        <v>6.0164999999999997</v>
      </c>
      <c r="L11" s="2">
        <v>94.412999999999997</v>
      </c>
      <c r="M11" s="2">
        <v>100.05</v>
      </c>
      <c r="N11" s="7"/>
    </row>
    <row r="12" spans="1:14" ht="32.25" customHeight="1" x14ac:dyDescent="0.25">
      <c r="A12" s="70"/>
      <c r="B12" s="73"/>
      <c r="C12" s="12" t="s">
        <v>24</v>
      </c>
      <c r="D12" s="3">
        <v>80</v>
      </c>
      <c r="E12" s="3">
        <v>120</v>
      </c>
      <c r="F12" s="3">
        <v>8.3849999999999998</v>
      </c>
      <c r="G12" s="3">
        <v>12.02</v>
      </c>
      <c r="H12" s="3">
        <v>10.701000000000001</v>
      </c>
      <c r="I12" s="3">
        <v>10.526999999999999</v>
      </c>
      <c r="J12" s="3">
        <v>9.3610000000000007</v>
      </c>
      <c r="K12" s="3">
        <v>19.28</v>
      </c>
      <c r="L12" s="2">
        <v>169</v>
      </c>
      <c r="M12" s="2">
        <v>225.3</v>
      </c>
      <c r="N12" s="7"/>
    </row>
    <row r="13" spans="1:14" x14ac:dyDescent="0.25">
      <c r="A13" s="70"/>
      <c r="B13" s="73"/>
      <c r="C13" s="7" t="s">
        <v>25</v>
      </c>
      <c r="D13" s="7">
        <v>100</v>
      </c>
      <c r="E13" s="7">
        <v>100</v>
      </c>
      <c r="F13" s="7">
        <v>2.2200000000000002</v>
      </c>
      <c r="G13" s="7">
        <v>2.2200000000000002</v>
      </c>
      <c r="H13" s="7">
        <v>4.7210000000000001</v>
      </c>
      <c r="I13" s="7">
        <v>4.7210000000000001</v>
      </c>
      <c r="J13" s="7">
        <v>13.302</v>
      </c>
      <c r="K13" s="7">
        <v>13.302</v>
      </c>
      <c r="L13" s="7">
        <v>106.75</v>
      </c>
      <c r="M13" s="7">
        <v>106.75</v>
      </c>
      <c r="N13" s="7"/>
    </row>
    <row r="14" spans="1:14" x14ac:dyDescent="0.25">
      <c r="A14" s="70"/>
      <c r="B14" s="73"/>
      <c r="C14" s="13" t="s">
        <v>26</v>
      </c>
      <c r="D14" s="7">
        <v>150</v>
      </c>
      <c r="E14" s="7">
        <v>200</v>
      </c>
      <c r="F14" s="7">
        <v>0.1</v>
      </c>
      <c r="G14" s="7">
        <v>0.66</v>
      </c>
      <c r="H14" s="14">
        <v>0</v>
      </c>
      <c r="I14" s="7">
        <v>0</v>
      </c>
      <c r="J14" s="3">
        <v>12.8</v>
      </c>
      <c r="K14" s="3">
        <v>24.495000000000001</v>
      </c>
      <c r="L14" s="7">
        <v>52.6</v>
      </c>
      <c r="M14" s="7">
        <v>97.95</v>
      </c>
      <c r="N14" s="7"/>
    </row>
    <row r="15" spans="1:14" x14ac:dyDescent="0.25">
      <c r="A15" s="70"/>
      <c r="B15" s="73"/>
      <c r="C15" s="7" t="s">
        <v>27</v>
      </c>
      <c r="D15" s="7">
        <v>20</v>
      </c>
      <c r="E15" s="7">
        <v>30</v>
      </c>
      <c r="F15" s="7">
        <v>1.64</v>
      </c>
      <c r="G15" s="7">
        <v>2.46</v>
      </c>
      <c r="H15" s="7">
        <v>0.23200000000000001</v>
      </c>
      <c r="I15" s="7">
        <v>0.34799999999999998</v>
      </c>
      <c r="J15" s="7">
        <v>9.5559999999999992</v>
      </c>
      <c r="K15" s="7">
        <v>14.334</v>
      </c>
      <c r="L15" s="9">
        <v>47.8</v>
      </c>
      <c r="M15" s="9">
        <v>71.7</v>
      </c>
      <c r="N15" s="7"/>
    </row>
    <row r="16" spans="1:14" x14ac:dyDescent="0.25">
      <c r="A16" s="70"/>
      <c r="B16" s="74"/>
      <c r="C16" s="15" t="s">
        <v>28</v>
      </c>
      <c r="D16" s="7">
        <v>40</v>
      </c>
      <c r="E16" s="7">
        <v>50</v>
      </c>
      <c r="F16" s="7">
        <v>2.8079999999999998</v>
      </c>
      <c r="G16" s="7">
        <v>3.51</v>
      </c>
      <c r="H16" s="7">
        <v>0.436</v>
      </c>
      <c r="I16" s="7">
        <v>0.54500000000000004</v>
      </c>
      <c r="J16" s="7">
        <v>18.52</v>
      </c>
      <c r="K16" s="7">
        <v>23.15</v>
      </c>
      <c r="L16" s="9">
        <v>86.4</v>
      </c>
      <c r="M16" s="9">
        <v>108</v>
      </c>
      <c r="N16" s="7"/>
    </row>
    <row r="17" spans="1:14" x14ac:dyDescent="0.25">
      <c r="A17" s="70"/>
      <c r="B17" s="102" t="s">
        <v>29</v>
      </c>
      <c r="C17" s="103"/>
      <c r="D17" s="16">
        <f t="shared" ref="D17:M17" si="2">SUM(D11:D16)</f>
        <v>540</v>
      </c>
      <c r="E17" s="16">
        <f t="shared" si="2"/>
        <v>700</v>
      </c>
      <c r="F17" s="16">
        <f t="shared" si="2"/>
        <v>23.179000000000002</v>
      </c>
      <c r="G17" s="16">
        <f t="shared" si="2"/>
        <v>29.639000000000003</v>
      </c>
      <c r="H17" s="16">
        <f t="shared" si="2"/>
        <v>20.875999999999998</v>
      </c>
      <c r="I17" s="16">
        <f t="shared" si="2"/>
        <v>18.890999999999998</v>
      </c>
      <c r="J17" s="16">
        <f t="shared" si="2"/>
        <v>68.589500000000001</v>
      </c>
      <c r="K17" s="16">
        <f t="shared" si="2"/>
        <v>100.57750000000001</v>
      </c>
      <c r="L17" s="16">
        <f t="shared" si="2"/>
        <v>556.96300000000008</v>
      </c>
      <c r="M17" s="16">
        <f t="shared" si="2"/>
        <v>709.75000000000011</v>
      </c>
      <c r="N17" s="5"/>
    </row>
    <row r="18" spans="1:14" x14ac:dyDescent="0.25">
      <c r="A18" s="70"/>
      <c r="B18" s="107" t="s">
        <v>30</v>
      </c>
      <c r="C18" s="3" t="s">
        <v>31</v>
      </c>
      <c r="D18" s="3">
        <v>150</v>
      </c>
      <c r="E18" s="3">
        <v>200</v>
      </c>
      <c r="F18" s="3">
        <v>4.5</v>
      </c>
      <c r="G18" s="3">
        <v>6</v>
      </c>
      <c r="H18" s="3">
        <v>3.75</v>
      </c>
      <c r="I18" s="3">
        <v>5</v>
      </c>
      <c r="J18" s="3">
        <v>6</v>
      </c>
      <c r="K18" s="3">
        <v>8</v>
      </c>
      <c r="L18" s="2">
        <v>76.5</v>
      </c>
      <c r="M18" s="2">
        <v>102</v>
      </c>
      <c r="N18" s="5"/>
    </row>
    <row r="19" spans="1:14" x14ac:dyDescent="0.25">
      <c r="A19" s="70"/>
      <c r="B19" s="108"/>
      <c r="C19" s="7"/>
      <c r="D19" s="17"/>
      <c r="E19" s="17"/>
      <c r="F19" s="17"/>
      <c r="G19" s="17"/>
      <c r="H19" s="17"/>
      <c r="I19" s="17"/>
      <c r="J19" s="17"/>
      <c r="K19" s="17"/>
      <c r="L19" s="18"/>
      <c r="M19" s="18"/>
      <c r="N19" s="7"/>
    </row>
    <row r="20" spans="1:14" x14ac:dyDescent="0.25">
      <c r="A20" s="70"/>
      <c r="B20" s="102" t="s">
        <v>32</v>
      </c>
      <c r="C20" s="103"/>
      <c r="D20" s="4">
        <f>SUM(D18:D19)</f>
        <v>150</v>
      </c>
      <c r="E20" s="4">
        <f t="shared" ref="E20:M20" si="3">SUM(E18:E19)</f>
        <v>200</v>
      </c>
      <c r="F20" s="4">
        <f t="shared" si="3"/>
        <v>4.5</v>
      </c>
      <c r="G20" s="4">
        <f t="shared" si="3"/>
        <v>6</v>
      </c>
      <c r="H20" s="4">
        <f t="shared" si="3"/>
        <v>3.75</v>
      </c>
      <c r="I20" s="4">
        <f t="shared" si="3"/>
        <v>5</v>
      </c>
      <c r="J20" s="4">
        <f t="shared" si="3"/>
        <v>6</v>
      </c>
      <c r="K20" s="4">
        <f t="shared" si="3"/>
        <v>8</v>
      </c>
      <c r="L20" s="16">
        <f t="shared" si="3"/>
        <v>76.5</v>
      </c>
      <c r="M20" s="16">
        <f t="shared" si="3"/>
        <v>102</v>
      </c>
      <c r="N20" s="5"/>
    </row>
    <row r="21" spans="1:14" ht="28.5" customHeight="1" x14ac:dyDescent="0.25">
      <c r="A21" s="70"/>
      <c r="B21" s="104" t="s">
        <v>33</v>
      </c>
      <c r="C21" s="19" t="s">
        <v>34</v>
      </c>
      <c r="D21" s="7">
        <v>110</v>
      </c>
      <c r="E21" s="7">
        <v>130</v>
      </c>
      <c r="F21" s="7">
        <v>13.523999999999999</v>
      </c>
      <c r="G21" s="7">
        <v>17.059999999999999</v>
      </c>
      <c r="H21" s="7">
        <v>19.538</v>
      </c>
      <c r="I21" s="7">
        <v>23.547999999999998</v>
      </c>
      <c r="J21" s="3">
        <v>17.884</v>
      </c>
      <c r="K21" s="3">
        <v>23.845300000000002</v>
      </c>
      <c r="L21" s="7">
        <v>298.77999999999997</v>
      </c>
      <c r="M21" s="7">
        <v>320.04000000000002</v>
      </c>
      <c r="N21" s="7"/>
    </row>
    <row r="22" spans="1:14" x14ac:dyDescent="0.25">
      <c r="A22" s="70"/>
      <c r="B22" s="105"/>
      <c r="C22" s="2" t="s">
        <v>35</v>
      </c>
      <c r="D22" s="3">
        <v>50</v>
      </c>
      <c r="E22" s="3">
        <v>50</v>
      </c>
      <c r="F22" s="3">
        <v>2E-3</v>
      </c>
      <c r="G22" s="3">
        <v>2E-3</v>
      </c>
      <c r="H22" s="3">
        <v>0</v>
      </c>
      <c r="I22" s="3">
        <v>0</v>
      </c>
      <c r="J22" s="3">
        <v>6.5540000000000003</v>
      </c>
      <c r="K22" s="3">
        <v>6.5540000000000003</v>
      </c>
      <c r="L22" s="3">
        <v>25.21</v>
      </c>
      <c r="M22" s="3">
        <v>25.21</v>
      </c>
      <c r="N22" s="7"/>
    </row>
    <row r="23" spans="1:14" x14ac:dyDescent="0.25">
      <c r="A23" s="70"/>
      <c r="B23" s="105"/>
      <c r="C23" s="15" t="s">
        <v>36</v>
      </c>
      <c r="D23" s="7">
        <v>150</v>
      </c>
      <c r="E23" s="7">
        <v>200</v>
      </c>
      <c r="F23" s="7">
        <v>0.19</v>
      </c>
      <c r="G23" s="7">
        <v>0.21</v>
      </c>
      <c r="H23" s="7">
        <v>3.3000000000000002E-2</v>
      </c>
      <c r="I23" s="7">
        <v>3.1E-2</v>
      </c>
      <c r="J23" s="7">
        <v>10.3</v>
      </c>
      <c r="K23" s="7">
        <v>18.288</v>
      </c>
      <c r="L23" s="7">
        <v>44.43</v>
      </c>
      <c r="M23" s="7">
        <v>63.536000000000001</v>
      </c>
      <c r="N23" s="7"/>
    </row>
    <row r="24" spans="1:14" x14ac:dyDescent="0.25">
      <c r="A24" s="70"/>
      <c r="B24" s="106"/>
      <c r="C24" s="7" t="s">
        <v>27</v>
      </c>
      <c r="D24" s="7">
        <v>20</v>
      </c>
      <c r="E24" s="7">
        <v>20</v>
      </c>
      <c r="F24" s="7">
        <v>1.64</v>
      </c>
      <c r="G24" s="7">
        <v>1.64</v>
      </c>
      <c r="H24" s="7">
        <v>0.23200000000000001</v>
      </c>
      <c r="I24" s="7">
        <v>0.23200000000000001</v>
      </c>
      <c r="J24" s="7">
        <v>9.5559999999999992</v>
      </c>
      <c r="K24" s="7">
        <v>9.5559999999999992</v>
      </c>
      <c r="L24" s="9">
        <v>47.8</v>
      </c>
      <c r="M24" s="9">
        <v>47.8</v>
      </c>
      <c r="N24" s="7"/>
    </row>
    <row r="25" spans="1:14" x14ac:dyDescent="0.25">
      <c r="A25" s="70"/>
      <c r="B25" s="102" t="s">
        <v>37</v>
      </c>
      <c r="C25" s="103"/>
      <c r="D25" s="16">
        <f t="shared" ref="D25:M25" si="4">SUM(D21:D24)</f>
        <v>330</v>
      </c>
      <c r="E25" s="16">
        <f t="shared" si="4"/>
        <v>400</v>
      </c>
      <c r="F25" s="16">
        <f t="shared" si="4"/>
        <v>15.356</v>
      </c>
      <c r="G25" s="16">
        <f t="shared" si="4"/>
        <v>18.911999999999999</v>
      </c>
      <c r="H25" s="16">
        <f t="shared" si="4"/>
        <v>19.803000000000001</v>
      </c>
      <c r="I25" s="16">
        <f t="shared" si="4"/>
        <v>23.810999999999996</v>
      </c>
      <c r="J25" s="16">
        <f t="shared" si="4"/>
        <v>44.293999999999997</v>
      </c>
      <c r="K25" s="16">
        <f t="shared" si="4"/>
        <v>58.243300000000005</v>
      </c>
      <c r="L25" s="16">
        <f t="shared" si="4"/>
        <v>416.21999999999997</v>
      </c>
      <c r="M25" s="16">
        <f t="shared" si="4"/>
        <v>456.58600000000001</v>
      </c>
      <c r="N25" s="5"/>
    </row>
    <row r="26" spans="1:14" x14ac:dyDescent="0.25">
      <c r="A26" s="71"/>
      <c r="B26" s="102" t="s">
        <v>38</v>
      </c>
      <c r="C26" s="103"/>
      <c r="D26" s="20">
        <f t="shared" ref="D26:M26" si="5">D8+D10+D17+D20+D25</f>
        <v>1440</v>
      </c>
      <c r="E26" s="20">
        <f t="shared" si="5"/>
        <v>1850</v>
      </c>
      <c r="F26" s="20">
        <f t="shared" si="5"/>
        <v>54.157000000000004</v>
      </c>
      <c r="G26" s="20">
        <f t="shared" si="5"/>
        <v>68.337000000000003</v>
      </c>
      <c r="H26" s="20">
        <f t="shared" si="5"/>
        <v>55.06</v>
      </c>
      <c r="I26" s="20">
        <f t="shared" si="5"/>
        <v>61.227999999999994</v>
      </c>
      <c r="J26" s="20">
        <f t="shared" si="5"/>
        <v>172.36250000000001</v>
      </c>
      <c r="K26" s="20">
        <f t="shared" si="5"/>
        <v>236.49880000000002</v>
      </c>
      <c r="L26" s="20">
        <f t="shared" si="5"/>
        <v>1402.903</v>
      </c>
      <c r="M26" s="20">
        <f t="shared" si="5"/>
        <v>1717.816</v>
      </c>
      <c r="N26" s="5"/>
    </row>
    <row r="28" spans="1:14" x14ac:dyDescent="0.25">
      <c r="A28" s="82" t="s">
        <v>1</v>
      </c>
      <c r="B28" s="85" t="s">
        <v>2</v>
      </c>
      <c r="C28" s="96" t="s">
        <v>3</v>
      </c>
      <c r="D28" s="88" t="s">
        <v>4</v>
      </c>
      <c r="E28" s="89"/>
      <c r="F28" s="75" t="s">
        <v>5</v>
      </c>
      <c r="G28" s="76"/>
      <c r="H28" s="76"/>
      <c r="I28" s="76"/>
      <c r="J28" s="76"/>
      <c r="K28" s="77"/>
      <c r="L28" s="78" t="s">
        <v>6</v>
      </c>
      <c r="M28" s="79"/>
      <c r="N28" s="66" t="s">
        <v>7</v>
      </c>
    </row>
    <row r="29" spans="1:14" x14ac:dyDescent="0.25">
      <c r="A29" s="83"/>
      <c r="B29" s="86"/>
      <c r="C29" s="97"/>
      <c r="D29" s="90"/>
      <c r="E29" s="91"/>
      <c r="F29" s="75" t="s">
        <v>8</v>
      </c>
      <c r="G29" s="77"/>
      <c r="H29" s="75" t="s">
        <v>9</v>
      </c>
      <c r="I29" s="77"/>
      <c r="J29" s="75" t="s">
        <v>10</v>
      </c>
      <c r="K29" s="77"/>
      <c r="L29" s="80"/>
      <c r="M29" s="81"/>
      <c r="N29" s="67"/>
    </row>
    <row r="30" spans="1:14" x14ac:dyDescent="0.25">
      <c r="A30" s="84"/>
      <c r="B30" s="87"/>
      <c r="C30" s="98"/>
      <c r="D30" s="1" t="s">
        <v>11</v>
      </c>
      <c r="E30" s="1" t="s">
        <v>12</v>
      </c>
      <c r="F30" s="1" t="s">
        <v>11</v>
      </c>
      <c r="G30" s="1" t="s">
        <v>12</v>
      </c>
      <c r="H30" s="1" t="s">
        <v>11</v>
      </c>
      <c r="I30" s="1" t="s">
        <v>12</v>
      </c>
      <c r="J30" s="1" t="s">
        <v>11</v>
      </c>
      <c r="K30" s="1" t="s">
        <v>12</v>
      </c>
      <c r="L30" s="1" t="s">
        <v>11</v>
      </c>
      <c r="M30" s="1" t="s">
        <v>12</v>
      </c>
      <c r="N30" s="68"/>
    </row>
    <row r="31" spans="1:14" x14ac:dyDescent="0.25">
      <c r="A31" s="69" t="s">
        <v>39</v>
      </c>
      <c r="B31" s="72" t="s">
        <v>14</v>
      </c>
      <c r="C31" s="3" t="s">
        <v>40</v>
      </c>
      <c r="D31" s="3">
        <v>140</v>
      </c>
      <c r="E31" s="3">
        <v>140</v>
      </c>
      <c r="F31" s="3">
        <v>9.9250000000000007</v>
      </c>
      <c r="G31" s="3">
        <v>9.9250000000000007</v>
      </c>
      <c r="H31" s="3">
        <v>10.039999999999999</v>
      </c>
      <c r="I31" s="3">
        <v>10.039999999999999</v>
      </c>
      <c r="J31" s="3">
        <v>5.7370000000000001</v>
      </c>
      <c r="K31" s="3">
        <v>5.7370000000000001</v>
      </c>
      <c r="L31" s="2">
        <v>153.80000000000001</v>
      </c>
      <c r="M31" s="2">
        <v>153.80000000000001</v>
      </c>
      <c r="N31" s="7"/>
    </row>
    <row r="32" spans="1:14" ht="21" customHeight="1" x14ac:dyDescent="0.25">
      <c r="A32" s="70"/>
      <c r="B32" s="73"/>
      <c r="C32" s="21" t="s">
        <v>41</v>
      </c>
      <c r="D32" s="7">
        <v>50</v>
      </c>
      <c r="E32" s="7">
        <v>50</v>
      </c>
      <c r="F32" s="7">
        <v>1.47</v>
      </c>
      <c r="G32" s="7">
        <v>1.47</v>
      </c>
      <c r="H32" s="3">
        <v>9.4E-2</v>
      </c>
      <c r="I32" s="3">
        <v>9.4E-2</v>
      </c>
      <c r="J32" s="3">
        <v>2.96</v>
      </c>
      <c r="K32" s="3">
        <v>2.96</v>
      </c>
      <c r="L32" s="2">
        <v>18.600000000000001</v>
      </c>
      <c r="M32" s="2">
        <v>18.600000000000001</v>
      </c>
      <c r="N32" s="7"/>
    </row>
    <row r="33" spans="1:28" x14ac:dyDescent="0.25">
      <c r="A33" s="70"/>
      <c r="B33" s="73"/>
      <c r="C33" s="7" t="s">
        <v>42</v>
      </c>
      <c r="D33" s="7">
        <v>150</v>
      </c>
      <c r="E33" s="7">
        <v>200</v>
      </c>
      <c r="F33" s="7">
        <v>3.6019999999999999</v>
      </c>
      <c r="G33" s="7">
        <v>4.4039999999999999</v>
      </c>
      <c r="H33" s="7">
        <v>4.0149999999999997</v>
      </c>
      <c r="I33" s="7">
        <v>4.83</v>
      </c>
      <c r="J33" s="7">
        <v>5.9189999999999996</v>
      </c>
      <c r="K33" s="7">
        <v>50.112000000000002</v>
      </c>
      <c r="L33" s="7">
        <v>73.099999999999994</v>
      </c>
      <c r="M33" s="7">
        <v>137.41999999999999</v>
      </c>
      <c r="N33" s="7"/>
    </row>
    <row r="34" spans="1:28" x14ac:dyDescent="0.25">
      <c r="A34" s="70"/>
      <c r="B34" s="73"/>
      <c r="C34" s="7" t="s">
        <v>43</v>
      </c>
      <c r="D34" s="22">
        <v>16</v>
      </c>
      <c r="E34" s="7">
        <v>21</v>
      </c>
      <c r="F34" s="7">
        <v>3.9</v>
      </c>
      <c r="G34" s="7">
        <v>5.1100000000000003</v>
      </c>
      <c r="H34" s="7">
        <v>4.0199999999999996</v>
      </c>
      <c r="I34" s="7">
        <v>5.27</v>
      </c>
      <c r="J34" s="7">
        <v>0.3</v>
      </c>
      <c r="K34" s="7">
        <v>0.39300000000000002</v>
      </c>
      <c r="L34" s="7">
        <v>52.8</v>
      </c>
      <c r="M34" s="7">
        <v>69.3</v>
      </c>
      <c r="N34" s="7"/>
    </row>
    <row r="35" spans="1:28" x14ac:dyDescent="0.25">
      <c r="A35" s="70"/>
      <c r="B35" s="73"/>
      <c r="C35" s="7" t="s">
        <v>17</v>
      </c>
      <c r="D35" s="7">
        <v>20</v>
      </c>
      <c r="E35" s="7">
        <v>30</v>
      </c>
      <c r="F35" s="7">
        <v>1.5</v>
      </c>
      <c r="G35" s="7">
        <v>2.25</v>
      </c>
      <c r="H35" s="7">
        <v>0.57999999999999996</v>
      </c>
      <c r="I35" s="7">
        <v>0.77</v>
      </c>
      <c r="J35" s="7">
        <v>10.103999999999999</v>
      </c>
      <c r="K35" s="7">
        <v>15.156000000000001</v>
      </c>
      <c r="L35" s="7">
        <v>52.6</v>
      </c>
      <c r="M35" s="7">
        <v>78.900000000000006</v>
      </c>
      <c r="N35" s="7"/>
    </row>
    <row r="36" spans="1:28" x14ac:dyDescent="0.25">
      <c r="A36" s="70"/>
      <c r="B36" s="102" t="s">
        <v>18</v>
      </c>
      <c r="C36" s="103"/>
      <c r="D36" s="4">
        <f t="shared" ref="D36:M36" si="6">SUM(D31:D35)</f>
        <v>376</v>
      </c>
      <c r="E36" s="4">
        <f t="shared" si="6"/>
        <v>441</v>
      </c>
      <c r="F36" s="4">
        <f t="shared" si="6"/>
        <v>20.397000000000002</v>
      </c>
      <c r="G36" s="4">
        <f t="shared" si="6"/>
        <v>23.159000000000002</v>
      </c>
      <c r="H36" s="4">
        <f t="shared" si="6"/>
        <v>18.748999999999995</v>
      </c>
      <c r="I36" s="4">
        <f t="shared" si="6"/>
        <v>21.003999999999998</v>
      </c>
      <c r="J36" s="4">
        <f t="shared" si="6"/>
        <v>25.02</v>
      </c>
      <c r="K36" s="4">
        <f t="shared" si="6"/>
        <v>74.358000000000004</v>
      </c>
      <c r="L36" s="4">
        <f t="shared" si="6"/>
        <v>350.90000000000003</v>
      </c>
      <c r="M36" s="4">
        <f t="shared" si="6"/>
        <v>458.02</v>
      </c>
      <c r="N36" s="5"/>
    </row>
    <row r="37" spans="1:28" ht="18" x14ac:dyDescent="0.25">
      <c r="A37" s="70"/>
      <c r="B37" s="6" t="s">
        <v>19</v>
      </c>
      <c r="C37" s="7" t="s">
        <v>44</v>
      </c>
      <c r="D37" s="23">
        <v>108</v>
      </c>
      <c r="E37" s="7">
        <v>114</v>
      </c>
      <c r="F37" s="7">
        <f>0.4*108/100</f>
        <v>0.43200000000000005</v>
      </c>
      <c r="G37" s="7">
        <f>0.4*114/100</f>
        <v>0.45600000000000002</v>
      </c>
      <c r="H37" s="7">
        <v>0.43200000000000005</v>
      </c>
      <c r="I37" s="7">
        <v>0.45600000000000002</v>
      </c>
      <c r="J37" s="7">
        <f>9.8*108/100</f>
        <v>10.584000000000001</v>
      </c>
      <c r="K37" s="7">
        <f>9.8*114/100</f>
        <v>11.172000000000001</v>
      </c>
      <c r="L37" s="7">
        <f>45*108/100</f>
        <v>48.6</v>
      </c>
      <c r="M37" s="7">
        <f>45*114/100</f>
        <v>51.3</v>
      </c>
      <c r="N37" s="7"/>
    </row>
    <row r="38" spans="1:28" x14ac:dyDescent="0.25">
      <c r="A38" s="70"/>
      <c r="B38" s="102" t="s">
        <v>21</v>
      </c>
      <c r="C38" s="103"/>
      <c r="D38" s="10">
        <f t="shared" ref="D38:M38" si="7">SUM(D37)</f>
        <v>108</v>
      </c>
      <c r="E38" s="10">
        <f t="shared" si="7"/>
        <v>114</v>
      </c>
      <c r="F38" s="10">
        <f t="shared" si="7"/>
        <v>0.43200000000000005</v>
      </c>
      <c r="G38" s="10">
        <f t="shared" si="7"/>
        <v>0.45600000000000002</v>
      </c>
      <c r="H38" s="10">
        <f t="shared" si="7"/>
        <v>0.43200000000000005</v>
      </c>
      <c r="I38" s="10">
        <f t="shared" si="7"/>
        <v>0.45600000000000002</v>
      </c>
      <c r="J38" s="10">
        <f t="shared" si="7"/>
        <v>10.584000000000001</v>
      </c>
      <c r="K38" s="10">
        <f t="shared" si="7"/>
        <v>11.172000000000001</v>
      </c>
      <c r="L38" s="10">
        <f t="shared" si="7"/>
        <v>48.6</v>
      </c>
      <c r="M38" s="10">
        <f t="shared" si="7"/>
        <v>51.3</v>
      </c>
      <c r="N38" s="5"/>
    </row>
    <row r="39" spans="1:28" ht="23.25" x14ac:dyDescent="0.25">
      <c r="A39" s="70"/>
      <c r="B39" s="72" t="s">
        <v>22</v>
      </c>
      <c r="C39" s="12" t="s">
        <v>78</v>
      </c>
      <c r="D39" s="46">
        <v>150</v>
      </c>
      <c r="E39" s="46">
        <v>200</v>
      </c>
      <c r="F39" s="46">
        <v>1.7150000000000001</v>
      </c>
      <c r="G39" s="46">
        <v>2.286</v>
      </c>
      <c r="H39" s="46">
        <v>2.758</v>
      </c>
      <c r="I39" s="46">
        <v>3.677</v>
      </c>
      <c r="J39" s="46">
        <v>8.08</v>
      </c>
      <c r="K39" s="46">
        <v>10.77</v>
      </c>
      <c r="L39" s="46">
        <v>100.075</v>
      </c>
      <c r="M39" s="46">
        <v>116.52500000000001</v>
      </c>
      <c r="N39" s="7"/>
      <c r="R39" s="12"/>
      <c r="S39" s="3"/>
      <c r="T39" s="3"/>
      <c r="U39" s="3"/>
      <c r="V39" s="3"/>
      <c r="W39" s="3"/>
      <c r="X39" s="3"/>
      <c r="Y39" s="3"/>
      <c r="Z39" s="3"/>
      <c r="AA39" s="7"/>
      <c r="AB39" s="7"/>
    </row>
    <row r="40" spans="1:28" ht="30" customHeight="1" x14ac:dyDescent="0.25">
      <c r="A40" s="70"/>
      <c r="B40" s="73"/>
      <c r="C40" s="24" t="s">
        <v>45</v>
      </c>
      <c r="D40" s="3">
        <v>100</v>
      </c>
      <c r="E40" s="3">
        <v>150</v>
      </c>
      <c r="F40" s="3">
        <v>9.3970000000000002</v>
      </c>
      <c r="G40" s="3">
        <v>13.085000000000001</v>
      </c>
      <c r="H40" s="3">
        <v>7.2460000000000004</v>
      </c>
      <c r="I40" s="3">
        <v>11.497999999999999</v>
      </c>
      <c r="J40" s="3">
        <v>12.555999999999999</v>
      </c>
      <c r="K40" s="3">
        <v>15.887999999999998</v>
      </c>
      <c r="L40" s="3">
        <v>153.6</v>
      </c>
      <c r="M40" s="3">
        <v>219.88000000000002</v>
      </c>
      <c r="N40" s="3"/>
    </row>
    <row r="41" spans="1:28" ht="27.75" customHeight="1" x14ac:dyDescent="0.25">
      <c r="A41" s="70"/>
      <c r="B41" s="73"/>
      <c r="C41" s="25" t="s">
        <v>46</v>
      </c>
      <c r="D41" s="3">
        <v>80</v>
      </c>
      <c r="E41" s="3">
        <v>100</v>
      </c>
      <c r="F41" s="3">
        <v>2.9329999999999998</v>
      </c>
      <c r="G41" s="3">
        <v>4.1399999999999997</v>
      </c>
      <c r="H41" s="3">
        <v>5.9710000000000001</v>
      </c>
      <c r="I41" s="3">
        <f>0.764+3.625+4.995</f>
        <v>9.3840000000000003</v>
      </c>
      <c r="J41" s="3">
        <v>11.922000000000001</v>
      </c>
      <c r="K41" s="3">
        <f>31.1+0.067+1.82</f>
        <v>32.987000000000002</v>
      </c>
      <c r="L41" s="3">
        <v>113.03</v>
      </c>
      <c r="M41" s="3">
        <f>152.8+33.05+8.2+44.95</f>
        <v>239</v>
      </c>
      <c r="N41" s="7"/>
    </row>
    <row r="42" spans="1:28" x14ac:dyDescent="0.25">
      <c r="A42" s="70"/>
      <c r="B42" s="73"/>
      <c r="C42" s="3" t="s">
        <v>47</v>
      </c>
      <c r="D42" s="3">
        <v>150</v>
      </c>
      <c r="E42" s="3">
        <v>200</v>
      </c>
      <c r="F42" s="3">
        <v>0.22500000000000001</v>
      </c>
      <c r="G42" s="3">
        <v>0.3</v>
      </c>
      <c r="H42" s="26">
        <v>0</v>
      </c>
      <c r="I42" s="3">
        <v>0</v>
      </c>
      <c r="J42" s="3">
        <v>15.074999999999999</v>
      </c>
      <c r="K42" s="3">
        <v>20.100000000000001</v>
      </c>
      <c r="L42" s="3">
        <v>60.75</v>
      </c>
      <c r="M42" s="3">
        <v>81</v>
      </c>
      <c r="N42" s="7"/>
    </row>
    <row r="43" spans="1:28" x14ac:dyDescent="0.25">
      <c r="A43" s="70"/>
      <c r="B43" s="7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7"/>
    </row>
    <row r="44" spans="1:28" x14ac:dyDescent="0.25">
      <c r="A44" s="70"/>
      <c r="B44" s="73"/>
      <c r="C44" s="7" t="s">
        <v>27</v>
      </c>
      <c r="D44" s="7">
        <v>20</v>
      </c>
      <c r="E44" s="7">
        <v>30</v>
      </c>
      <c r="F44" s="7">
        <v>1.64</v>
      </c>
      <c r="G44" s="7">
        <v>2.46</v>
      </c>
      <c r="H44" s="7">
        <v>0.23200000000000001</v>
      </c>
      <c r="I44" s="7">
        <v>0.34799999999999998</v>
      </c>
      <c r="J44" s="7">
        <v>9.5559999999999992</v>
      </c>
      <c r="K44" s="7">
        <v>14.334</v>
      </c>
      <c r="L44" s="7">
        <v>47.8</v>
      </c>
      <c r="M44" s="7">
        <v>71.7</v>
      </c>
      <c r="N44" s="7"/>
    </row>
    <row r="45" spans="1:28" x14ac:dyDescent="0.25">
      <c r="A45" s="70"/>
      <c r="B45" s="74"/>
      <c r="C45" s="15" t="s">
        <v>28</v>
      </c>
      <c r="D45" s="7">
        <v>40</v>
      </c>
      <c r="E45" s="7">
        <v>50</v>
      </c>
      <c r="F45" s="7">
        <v>2.8079999999999998</v>
      </c>
      <c r="G45" s="7">
        <v>3.51</v>
      </c>
      <c r="H45" s="7">
        <v>0.436</v>
      </c>
      <c r="I45" s="7">
        <v>0.54500000000000004</v>
      </c>
      <c r="J45" s="7">
        <v>18.52</v>
      </c>
      <c r="K45" s="7">
        <v>23.15</v>
      </c>
      <c r="L45" s="7">
        <v>86.4</v>
      </c>
      <c r="M45" s="7">
        <v>108</v>
      </c>
      <c r="N45" s="7"/>
    </row>
    <row r="46" spans="1:28" x14ac:dyDescent="0.25">
      <c r="A46" s="70"/>
      <c r="B46" s="102" t="s">
        <v>29</v>
      </c>
      <c r="C46" s="103"/>
      <c r="D46" s="4">
        <f t="shared" ref="D46:M46" si="8">SUM(D39:D45)</f>
        <v>540</v>
      </c>
      <c r="E46" s="4">
        <f t="shared" si="8"/>
        <v>730</v>
      </c>
      <c r="F46" s="4">
        <f t="shared" si="8"/>
        <v>18.718</v>
      </c>
      <c r="G46" s="4">
        <f t="shared" si="8"/>
        <v>25.780999999999999</v>
      </c>
      <c r="H46" s="4">
        <f t="shared" si="8"/>
        <v>16.643000000000001</v>
      </c>
      <c r="I46" s="4">
        <f t="shared" si="8"/>
        <v>25.451999999999998</v>
      </c>
      <c r="J46" s="4">
        <f t="shared" si="8"/>
        <v>75.708999999999989</v>
      </c>
      <c r="K46" s="4">
        <f t="shared" si="8"/>
        <v>117.22900000000001</v>
      </c>
      <c r="L46" s="4">
        <f t="shared" si="8"/>
        <v>561.65500000000009</v>
      </c>
      <c r="M46" s="4">
        <f t="shared" si="8"/>
        <v>836.10500000000002</v>
      </c>
      <c r="N46" s="5"/>
    </row>
    <row r="47" spans="1:28" ht="24.75" x14ac:dyDescent="0.25">
      <c r="A47" s="70"/>
      <c r="B47" s="27" t="s">
        <v>30</v>
      </c>
      <c r="C47" s="7" t="s">
        <v>48</v>
      </c>
      <c r="D47" s="7">
        <v>150</v>
      </c>
      <c r="E47" s="7">
        <v>200</v>
      </c>
      <c r="F47" s="7">
        <v>0.32500000000000001</v>
      </c>
      <c r="G47" s="7">
        <v>0.50700000000000001</v>
      </c>
      <c r="H47" s="7">
        <v>0</v>
      </c>
      <c r="I47" s="7">
        <v>0</v>
      </c>
      <c r="J47" s="7">
        <v>23.39</v>
      </c>
      <c r="K47" s="7">
        <v>29.740000000000002</v>
      </c>
      <c r="L47" s="7">
        <v>97.9</v>
      </c>
      <c r="M47" s="7">
        <v>119.61999999999999</v>
      </c>
      <c r="N47" s="7"/>
    </row>
    <row r="48" spans="1:28" x14ac:dyDescent="0.25">
      <c r="A48" s="70"/>
      <c r="B48" s="102" t="s">
        <v>32</v>
      </c>
      <c r="C48" s="103"/>
      <c r="D48" s="4">
        <f t="shared" ref="D48:M48" si="9">SUM(D47)</f>
        <v>150</v>
      </c>
      <c r="E48" s="4">
        <f t="shared" si="9"/>
        <v>200</v>
      </c>
      <c r="F48" s="4">
        <f t="shared" si="9"/>
        <v>0.32500000000000001</v>
      </c>
      <c r="G48" s="4">
        <f t="shared" si="9"/>
        <v>0.50700000000000001</v>
      </c>
      <c r="H48" s="4">
        <f t="shared" si="9"/>
        <v>0</v>
      </c>
      <c r="I48" s="4">
        <f t="shared" si="9"/>
        <v>0</v>
      </c>
      <c r="J48" s="4">
        <f t="shared" si="9"/>
        <v>23.39</v>
      </c>
      <c r="K48" s="4">
        <f t="shared" si="9"/>
        <v>29.740000000000002</v>
      </c>
      <c r="L48" s="4">
        <f t="shared" si="9"/>
        <v>97.9</v>
      </c>
      <c r="M48" s="4">
        <f t="shared" si="9"/>
        <v>119.61999999999999</v>
      </c>
      <c r="N48" s="5"/>
    </row>
    <row r="49" spans="1:14" x14ac:dyDescent="0.25">
      <c r="A49" s="70"/>
      <c r="B49" s="104" t="s">
        <v>33</v>
      </c>
      <c r="C49" s="7" t="s">
        <v>49</v>
      </c>
      <c r="D49" s="7">
        <v>75</v>
      </c>
      <c r="E49" s="7">
        <v>95</v>
      </c>
      <c r="F49" s="7">
        <v>6.2</v>
      </c>
      <c r="G49" s="7">
        <v>7.85</v>
      </c>
      <c r="H49" s="7">
        <v>36.1</v>
      </c>
      <c r="I49" s="7">
        <v>45.7</v>
      </c>
      <c r="J49" s="7">
        <v>8.1</v>
      </c>
      <c r="K49" s="7">
        <v>10.26</v>
      </c>
      <c r="L49" s="7">
        <v>126.12</v>
      </c>
      <c r="M49" s="7">
        <v>159.69999999999999</v>
      </c>
      <c r="N49" s="7"/>
    </row>
    <row r="50" spans="1:14" x14ac:dyDescent="0.25">
      <c r="A50" s="70"/>
      <c r="B50" s="105"/>
      <c r="C50" s="7" t="s">
        <v>50</v>
      </c>
      <c r="D50" s="7">
        <v>110</v>
      </c>
      <c r="E50" s="7">
        <v>110</v>
      </c>
      <c r="F50" s="7">
        <v>1.63</v>
      </c>
      <c r="G50" s="7">
        <v>1.63</v>
      </c>
      <c r="H50" s="7">
        <v>5.9089999999999998</v>
      </c>
      <c r="I50" s="7">
        <v>5.9089999999999998</v>
      </c>
      <c r="J50" s="7">
        <v>10.798999999999999</v>
      </c>
      <c r="K50" s="7">
        <v>10.798999999999999</v>
      </c>
      <c r="L50" s="7">
        <v>100.84</v>
      </c>
      <c r="M50" s="7">
        <v>100.84</v>
      </c>
      <c r="N50" s="7"/>
    </row>
    <row r="51" spans="1:14" x14ac:dyDescent="0.25">
      <c r="A51" s="70"/>
      <c r="B51" s="105"/>
      <c r="C51" s="7" t="s">
        <v>51</v>
      </c>
      <c r="D51" s="7">
        <v>150</v>
      </c>
      <c r="E51" s="7">
        <v>200</v>
      </c>
      <c r="F51" s="7">
        <v>0.06</v>
      </c>
      <c r="G51" s="7">
        <v>0.06</v>
      </c>
      <c r="H51" s="7">
        <v>1.4999999999999999E-2</v>
      </c>
      <c r="I51" s="7">
        <v>1.4999999999999999E-2</v>
      </c>
      <c r="J51" s="3">
        <v>7.9960000000000004</v>
      </c>
      <c r="K51" s="3">
        <f>0.012+7.984</f>
        <v>7.9959999999999996</v>
      </c>
      <c r="L51" s="3">
        <v>31.138000000000002</v>
      </c>
      <c r="M51" s="3">
        <v>41.517000000000003</v>
      </c>
      <c r="N51" s="7"/>
    </row>
    <row r="52" spans="1:14" x14ac:dyDescent="0.25">
      <c r="A52" s="70"/>
      <c r="B52" s="106"/>
      <c r="C52" s="7" t="s">
        <v>27</v>
      </c>
      <c r="D52" s="7">
        <v>20</v>
      </c>
      <c r="E52" s="7">
        <v>20</v>
      </c>
      <c r="F52" s="7">
        <v>1.64</v>
      </c>
      <c r="G52" s="7">
        <v>1.64</v>
      </c>
      <c r="H52" s="7">
        <v>0.23200000000000001</v>
      </c>
      <c r="I52" s="7">
        <v>0.23200000000000001</v>
      </c>
      <c r="J52" s="7">
        <v>9.5559999999999992</v>
      </c>
      <c r="K52" s="7">
        <v>9.5559999999999992</v>
      </c>
      <c r="L52" s="7">
        <v>47.8</v>
      </c>
      <c r="M52" s="7">
        <v>47.8</v>
      </c>
      <c r="N52" s="7"/>
    </row>
    <row r="53" spans="1:14" x14ac:dyDescent="0.25">
      <c r="A53" s="70"/>
      <c r="B53" s="102" t="s">
        <v>37</v>
      </c>
      <c r="C53" s="103"/>
      <c r="D53" s="4">
        <f t="shared" ref="D53:M53" si="10">SUM(D49:D52)</f>
        <v>355</v>
      </c>
      <c r="E53" s="4">
        <f t="shared" si="10"/>
        <v>425</v>
      </c>
      <c r="F53" s="4">
        <f t="shared" si="10"/>
        <v>9.5299999999999994</v>
      </c>
      <c r="G53" s="4">
        <f t="shared" si="10"/>
        <v>11.180000000000001</v>
      </c>
      <c r="H53" s="4">
        <f t="shared" si="10"/>
        <v>42.256</v>
      </c>
      <c r="I53" s="4">
        <f t="shared" si="10"/>
        <v>51.856000000000002</v>
      </c>
      <c r="J53" s="4">
        <f t="shared" si="10"/>
        <v>36.451000000000001</v>
      </c>
      <c r="K53" s="4">
        <f t="shared" si="10"/>
        <v>38.610999999999997</v>
      </c>
      <c r="L53" s="4">
        <f t="shared" si="10"/>
        <v>305.89800000000002</v>
      </c>
      <c r="M53" s="4">
        <f t="shared" si="10"/>
        <v>349.85699999999997</v>
      </c>
      <c r="N53" s="5"/>
    </row>
    <row r="54" spans="1:14" x14ac:dyDescent="0.25">
      <c r="A54" s="71"/>
      <c r="B54" s="102" t="s">
        <v>38</v>
      </c>
      <c r="C54" s="103"/>
      <c r="D54" s="20">
        <f t="shared" ref="D54:M54" si="11">D36+D38+D46+D48+D53</f>
        <v>1529</v>
      </c>
      <c r="E54" s="20">
        <f t="shared" si="11"/>
        <v>1910</v>
      </c>
      <c r="F54" s="20">
        <f t="shared" si="11"/>
        <v>49.402000000000001</v>
      </c>
      <c r="G54" s="20">
        <f t="shared" si="11"/>
        <v>61.082999999999998</v>
      </c>
      <c r="H54" s="20">
        <f t="shared" si="11"/>
        <v>78.08</v>
      </c>
      <c r="I54" s="20">
        <f t="shared" si="11"/>
        <v>98.768000000000001</v>
      </c>
      <c r="J54" s="20">
        <f t="shared" si="11"/>
        <v>171.15399999999997</v>
      </c>
      <c r="K54" s="20">
        <f t="shared" si="11"/>
        <v>271.11</v>
      </c>
      <c r="L54" s="20">
        <f t="shared" si="11"/>
        <v>1364.9530000000004</v>
      </c>
      <c r="M54" s="20">
        <f t="shared" si="11"/>
        <v>1814.9019999999998</v>
      </c>
      <c r="N54" s="5"/>
    </row>
    <row r="55" spans="1:14" x14ac:dyDescent="0.25">
      <c r="A55" s="28"/>
    </row>
    <row r="56" spans="1:14" x14ac:dyDescent="0.25">
      <c r="A56" s="82" t="s">
        <v>1</v>
      </c>
      <c r="B56" s="85" t="s">
        <v>2</v>
      </c>
      <c r="C56" s="96" t="s">
        <v>3</v>
      </c>
      <c r="D56" s="88" t="s">
        <v>4</v>
      </c>
      <c r="E56" s="89"/>
      <c r="F56" s="75" t="s">
        <v>5</v>
      </c>
      <c r="G56" s="76"/>
      <c r="H56" s="76"/>
      <c r="I56" s="76"/>
      <c r="J56" s="76"/>
      <c r="K56" s="77"/>
      <c r="L56" s="78" t="s">
        <v>6</v>
      </c>
      <c r="M56" s="79"/>
      <c r="N56" s="66" t="s">
        <v>7</v>
      </c>
    </row>
    <row r="57" spans="1:14" x14ac:dyDescent="0.25">
      <c r="A57" s="83"/>
      <c r="B57" s="86"/>
      <c r="C57" s="97"/>
      <c r="D57" s="90"/>
      <c r="E57" s="91"/>
      <c r="F57" s="75" t="s">
        <v>8</v>
      </c>
      <c r="G57" s="77"/>
      <c r="H57" s="75" t="s">
        <v>9</v>
      </c>
      <c r="I57" s="77"/>
      <c r="J57" s="75" t="s">
        <v>10</v>
      </c>
      <c r="K57" s="77"/>
      <c r="L57" s="80"/>
      <c r="M57" s="81"/>
      <c r="N57" s="67"/>
    </row>
    <row r="58" spans="1:14" x14ac:dyDescent="0.25">
      <c r="A58" s="84"/>
      <c r="B58" s="87"/>
      <c r="C58" s="98"/>
      <c r="D58" s="1" t="s">
        <v>11</v>
      </c>
      <c r="E58" s="1" t="s">
        <v>12</v>
      </c>
      <c r="F58" s="1" t="s">
        <v>11</v>
      </c>
      <c r="G58" s="1" t="s">
        <v>12</v>
      </c>
      <c r="H58" s="1" t="s">
        <v>11</v>
      </c>
      <c r="I58" s="1" t="s">
        <v>12</v>
      </c>
      <c r="J58" s="1" t="s">
        <v>11</v>
      </c>
      <c r="K58" s="1" t="s">
        <v>12</v>
      </c>
      <c r="L58" s="1" t="s">
        <v>11</v>
      </c>
      <c r="M58" s="1" t="s">
        <v>12</v>
      </c>
      <c r="N58" s="68"/>
    </row>
    <row r="59" spans="1:14" x14ac:dyDescent="0.25">
      <c r="A59" s="69" t="s">
        <v>52</v>
      </c>
      <c r="B59" s="72" t="s">
        <v>14</v>
      </c>
      <c r="C59" s="3" t="s">
        <v>53</v>
      </c>
      <c r="D59" s="3">
        <v>150</v>
      </c>
      <c r="E59" s="3">
        <v>200</v>
      </c>
      <c r="F59" s="3">
        <v>5.4640000000000004</v>
      </c>
      <c r="G59" s="3">
        <v>6.24</v>
      </c>
      <c r="H59" s="3">
        <v>6.6589999999999998</v>
      </c>
      <c r="I59" s="3">
        <v>8.6850000000000005</v>
      </c>
      <c r="J59" s="3">
        <v>23.074000000000002</v>
      </c>
      <c r="K59" s="3">
        <v>25.367000000000001</v>
      </c>
      <c r="L59" s="3">
        <v>172.5</v>
      </c>
      <c r="M59" s="3">
        <v>203.8</v>
      </c>
      <c r="N59" s="3"/>
    </row>
    <row r="60" spans="1:14" x14ac:dyDescent="0.25">
      <c r="A60" s="70"/>
      <c r="B60" s="73"/>
      <c r="C60" s="2"/>
      <c r="D60" s="29"/>
      <c r="E60" s="2"/>
      <c r="F60" s="2"/>
      <c r="G60" s="2"/>
      <c r="H60" s="2"/>
      <c r="I60" s="2"/>
      <c r="J60" s="2"/>
      <c r="K60" s="2"/>
      <c r="L60" s="7"/>
      <c r="M60" s="7"/>
      <c r="N60" s="3"/>
    </row>
    <row r="61" spans="1:14" x14ac:dyDescent="0.25">
      <c r="A61" s="70"/>
      <c r="B61" s="73"/>
      <c r="C61" s="3" t="s">
        <v>16</v>
      </c>
      <c r="D61" s="3">
        <v>150</v>
      </c>
      <c r="E61" s="3">
        <v>200</v>
      </c>
      <c r="F61" s="3">
        <v>3.51</v>
      </c>
      <c r="G61" s="3">
        <v>4.4779999999999998</v>
      </c>
      <c r="H61" s="3">
        <v>3.8759999999999999</v>
      </c>
      <c r="I61" s="3">
        <v>5.0880000000000001</v>
      </c>
      <c r="J61" s="3">
        <v>13.702</v>
      </c>
      <c r="K61" s="3">
        <v>20.035</v>
      </c>
      <c r="L61" s="3">
        <v>101.01</v>
      </c>
      <c r="M61" s="3">
        <v>138</v>
      </c>
      <c r="N61" s="7"/>
    </row>
    <row r="62" spans="1:14" x14ac:dyDescent="0.25">
      <c r="A62" s="70"/>
      <c r="B62" s="73"/>
      <c r="C62" s="7" t="s">
        <v>17</v>
      </c>
      <c r="D62" s="7">
        <v>20</v>
      </c>
      <c r="E62" s="7">
        <v>30</v>
      </c>
      <c r="F62" s="7">
        <v>1.5</v>
      </c>
      <c r="G62" s="7">
        <v>2.25</v>
      </c>
      <c r="H62" s="7">
        <v>0.57999999999999996</v>
      </c>
      <c r="I62" s="7">
        <v>0.77</v>
      </c>
      <c r="J62" s="7">
        <v>10.103999999999999</v>
      </c>
      <c r="K62" s="7">
        <v>15.156000000000001</v>
      </c>
      <c r="L62" s="7">
        <v>52.6</v>
      </c>
      <c r="M62" s="7">
        <v>78.900000000000006</v>
      </c>
      <c r="N62" s="7"/>
    </row>
    <row r="63" spans="1:14" x14ac:dyDescent="0.25">
      <c r="A63" s="70"/>
      <c r="B63" s="102" t="s">
        <v>18</v>
      </c>
      <c r="C63" s="103"/>
      <c r="D63" s="4">
        <f t="shared" ref="D63:M63" si="12">SUM(D59:D62)</f>
        <v>320</v>
      </c>
      <c r="E63" s="4">
        <f t="shared" si="12"/>
        <v>430</v>
      </c>
      <c r="F63" s="4">
        <f t="shared" si="12"/>
        <v>10.474</v>
      </c>
      <c r="G63" s="4">
        <f t="shared" si="12"/>
        <v>12.968</v>
      </c>
      <c r="H63" s="4">
        <f t="shared" si="12"/>
        <v>11.115</v>
      </c>
      <c r="I63" s="4">
        <f t="shared" si="12"/>
        <v>14.542999999999999</v>
      </c>
      <c r="J63" s="4">
        <f t="shared" si="12"/>
        <v>46.88</v>
      </c>
      <c r="K63" s="4">
        <f t="shared" si="12"/>
        <v>60.558</v>
      </c>
      <c r="L63" s="4">
        <f t="shared" si="12"/>
        <v>326.11</v>
      </c>
      <c r="M63" s="4">
        <f t="shared" si="12"/>
        <v>420.70000000000005</v>
      </c>
      <c r="N63" s="5"/>
    </row>
    <row r="64" spans="1:14" ht="18" x14ac:dyDescent="0.25">
      <c r="A64" s="70"/>
      <c r="B64" s="6" t="s">
        <v>19</v>
      </c>
      <c r="C64" s="7" t="s">
        <v>54</v>
      </c>
      <c r="D64" s="23">
        <v>108</v>
      </c>
      <c r="E64" s="7">
        <v>114</v>
      </c>
      <c r="F64" s="7">
        <v>1.62</v>
      </c>
      <c r="G64" s="7">
        <v>1.026</v>
      </c>
      <c r="H64" s="7">
        <v>0</v>
      </c>
      <c r="I64" s="7">
        <v>0</v>
      </c>
      <c r="J64" s="7">
        <v>22.68</v>
      </c>
      <c r="K64" s="7">
        <v>27.588000000000001</v>
      </c>
      <c r="L64" s="7">
        <v>103.68</v>
      </c>
      <c r="M64" s="7">
        <v>114.4</v>
      </c>
      <c r="N64" s="7"/>
    </row>
    <row r="65" spans="1:14" x14ac:dyDescent="0.25">
      <c r="A65" s="70"/>
      <c r="B65" s="102" t="s">
        <v>21</v>
      </c>
      <c r="C65" s="103"/>
      <c r="D65" s="10">
        <f>SUM(D64)</f>
        <v>108</v>
      </c>
      <c r="E65" s="10">
        <f t="shared" ref="E65:M65" si="13">SUM(E64)</f>
        <v>114</v>
      </c>
      <c r="F65" s="10">
        <f t="shared" si="13"/>
        <v>1.62</v>
      </c>
      <c r="G65" s="10">
        <f t="shared" si="13"/>
        <v>1.026</v>
      </c>
      <c r="H65" s="10">
        <f t="shared" si="13"/>
        <v>0</v>
      </c>
      <c r="I65" s="10">
        <f t="shared" si="13"/>
        <v>0</v>
      </c>
      <c r="J65" s="10">
        <f t="shared" si="13"/>
        <v>22.68</v>
      </c>
      <c r="K65" s="10">
        <f t="shared" si="13"/>
        <v>27.588000000000001</v>
      </c>
      <c r="L65" s="10">
        <f t="shared" si="13"/>
        <v>103.68</v>
      </c>
      <c r="M65" s="10">
        <f t="shared" si="13"/>
        <v>114.4</v>
      </c>
      <c r="N65" s="5"/>
    </row>
    <row r="66" spans="1:14" ht="34.5" x14ac:dyDescent="0.25">
      <c r="A66" s="70"/>
      <c r="B66" s="72" t="s">
        <v>22</v>
      </c>
      <c r="C66" s="13" t="s">
        <v>55</v>
      </c>
      <c r="D66" s="7">
        <v>150</v>
      </c>
      <c r="E66" s="7">
        <v>200</v>
      </c>
      <c r="F66" s="7">
        <v>4.41</v>
      </c>
      <c r="G66" s="7">
        <v>5.2808000000000002</v>
      </c>
      <c r="H66" s="7">
        <v>3.125</v>
      </c>
      <c r="I66" s="7">
        <v>4.4029999999999996</v>
      </c>
      <c r="J66" s="7">
        <v>25.1995</v>
      </c>
      <c r="K66" s="7">
        <v>33.599299999999999</v>
      </c>
      <c r="L66" s="7">
        <v>141.03</v>
      </c>
      <c r="M66" s="7">
        <v>152.61000000000001</v>
      </c>
      <c r="N66" s="7"/>
    </row>
    <row r="67" spans="1:14" x14ac:dyDescent="0.25">
      <c r="A67" s="70"/>
      <c r="B67" s="73"/>
      <c r="C67" s="13" t="s">
        <v>56</v>
      </c>
      <c r="D67" s="7">
        <v>60</v>
      </c>
      <c r="E67" s="7">
        <v>70</v>
      </c>
      <c r="F67" s="7">
        <v>8.2149999999999999</v>
      </c>
      <c r="G67" s="7">
        <v>8.6170000000000009</v>
      </c>
      <c r="H67" s="7">
        <v>8.1750000000000007</v>
      </c>
      <c r="I67" s="7">
        <v>10.9</v>
      </c>
      <c r="J67" s="7">
        <v>7.7919999999999998</v>
      </c>
      <c r="K67" s="7">
        <v>10.831</v>
      </c>
      <c r="L67" s="7">
        <v>157.36199999999999</v>
      </c>
      <c r="M67" s="7">
        <v>165.77</v>
      </c>
      <c r="N67" s="7"/>
    </row>
    <row r="68" spans="1:14" x14ac:dyDescent="0.25">
      <c r="A68" s="70"/>
      <c r="B68" s="73"/>
      <c r="C68" s="7" t="s">
        <v>57</v>
      </c>
      <c r="D68" s="7">
        <v>80</v>
      </c>
      <c r="E68" s="7">
        <v>100</v>
      </c>
      <c r="F68" s="7">
        <v>1.98</v>
      </c>
      <c r="G68" s="7">
        <v>2.4740000000000002</v>
      </c>
      <c r="H68" s="7">
        <v>2.093</v>
      </c>
      <c r="I68" s="7">
        <v>2.5249999999999999</v>
      </c>
      <c r="J68" s="3">
        <v>20.02</v>
      </c>
      <c r="K68" s="3">
        <v>25.03</v>
      </c>
      <c r="L68" s="7">
        <v>108.9</v>
      </c>
      <c r="M68" s="7">
        <v>140.47</v>
      </c>
      <c r="N68" s="7"/>
    </row>
    <row r="69" spans="1:14" x14ac:dyDescent="0.25">
      <c r="A69" s="70"/>
      <c r="B69" s="73"/>
      <c r="C69" s="12" t="s">
        <v>58</v>
      </c>
      <c r="D69" s="3">
        <v>30</v>
      </c>
      <c r="E69" s="3">
        <v>50</v>
      </c>
      <c r="F69" s="3">
        <v>0.56899999999999995</v>
      </c>
      <c r="G69" s="3">
        <v>0.79500000000000004</v>
      </c>
      <c r="H69" s="3">
        <v>1.1599999999999999</v>
      </c>
      <c r="I69" s="3">
        <v>1.74</v>
      </c>
      <c r="J69" s="3">
        <v>3.11</v>
      </c>
      <c r="K69" s="3">
        <v>3.9649999999999999</v>
      </c>
      <c r="L69" s="3">
        <v>26</v>
      </c>
      <c r="M69" s="3">
        <v>37.4</v>
      </c>
      <c r="N69" s="7"/>
    </row>
    <row r="70" spans="1:14" x14ac:dyDescent="0.25">
      <c r="A70" s="70"/>
      <c r="B70" s="73"/>
      <c r="C70" s="24" t="s">
        <v>59</v>
      </c>
      <c r="D70" s="26">
        <v>150</v>
      </c>
      <c r="E70" s="3">
        <v>200</v>
      </c>
      <c r="F70" s="3">
        <v>9.6000000000000002E-2</v>
      </c>
      <c r="G70" s="3">
        <v>0.18</v>
      </c>
      <c r="H70" s="3">
        <v>0</v>
      </c>
      <c r="I70" s="3">
        <v>0</v>
      </c>
      <c r="J70" s="3">
        <v>11.132</v>
      </c>
      <c r="K70" s="3">
        <v>18.21</v>
      </c>
      <c r="L70" s="3">
        <v>37.21</v>
      </c>
      <c r="M70" s="3">
        <v>56.234999999999999</v>
      </c>
      <c r="N70" s="30"/>
    </row>
    <row r="71" spans="1:14" x14ac:dyDescent="0.25">
      <c r="A71" s="70"/>
      <c r="B71" s="73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x14ac:dyDescent="0.25">
      <c r="A72" s="70"/>
      <c r="B72" s="74"/>
      <c r="C72" s="15" t="s">
        <v>28</v>
      </c>
      <c r="D72" s="7">
        <v>40</v>
      </c>
      <c r="E72" s="7">
        <v>50</v>
      </c>
      <c r="F72" s="7">
        <v>2.8079999999999998</v>
      </c>
      <c r="G72" s="7">
        <v>3.51</v>
      </c>
      <c r="H72" s="7">
        <v>0.436</v>
      </c>
      <c r="I72" s="7">
        <v>0.54500000000000004</v>
      </c>
      <c r="J72" s="7">
        <v>18.52</v>
      </c>
      <c r="K72" s="7">
        <v>23.15</v>
      </c>
      <c r="L72" s="7">
        <v>86.4</v>
      </c>
      <c r="M72" s="7">
        <v>108</v>
      </c>
      <c r="N72" s="7"/>
    </row>
    <row r="73" spans="1:14" x14ac:dyDescent="0.25">
      <c r="A73" s="70"/>
      <c r="B73" s="102" t="s">
        <v>29</v>
      </c>
      <c r="C73" s="103"/>
      <c r="D73" s="4">
        <f t="shared" ref="D73:M73" si="14">SUM(D66:D72)</f>
        <v>510</v>
      </c>
      <c r="E73" s="4">
        <f t="shared" si="14"/>
        <v>670</v>
      </c>
      <c r="F73" s="4">
        <f t="shared" si="14"/>
        <v>18.077999999999999</v>
      </c>
      <c r="G73" s="4">
        <f t="shared" si="14"/>
        <v>20.8568</v>
      </c>
      <c r="H73" s="4">
        <f t="shared" si="14"/>
        <v>14.989000000000001</v>
      </c>
      <c r="I73" s="4">
        <f t="shared" si="14"/>
        <v>20.113</v>
      </c>
      <c r="J73" s="4">
        <f t="shared" si="14"/>
        <v>85.773499999999999</v>
      </c>
      <c r="K73" s="4">
        <f t="shared" si="14"/>
        <v>114.78530000000001</v>
      </c>
      <c r="L73" s="4">
        <f t="shared" si="14"/>
        <v>556.90200000000004</v>
      </c>
      <c r="M73" s="4">
        <f t="shared" si="14"/>
        <v>660.48500000000001</v>
      </c>
      <c r="N73" s="5"/>
    </row>
    <row r="74" spans="1:14" ht="24.75" x14ac:dyDescent="0.25">
      <c r="A74" s="70"/>
      <c r="B74" s="31" t="s">
        <v>30</v>
      </c>
      <c r="C74" s="2" t="s">
        <v>60</v>
      </c>
      <c r="D74" s="3">
        <v>150</v>
      </c>
      <c r="E74" s="3">
        <v>200</v>
      </c>
      <c r="F74" s="3">
        <v>4.5</v>
      </c>
      <c r="G74" s="3">
        <v>6</v>
      </c>
      <c r="H74" s="3">
        <v>3.75</v>
      </c>
      <c r="I74" s="3">
        <v>5</v>
      </c>
      <c r="J74" s="3">
        <v>16.5</v>
      </c>
      <c r="K74" s="3">
        <v>22</v>
      </c>
      <c r="L74" s="2">
        <v>118.5</v>
      </c>
      <c r="M74" s="2">
        <v>158</v>
      </c>
      <c r="N74" s="5"/>
    </row>
    <row r="75" spans="1:14" x14ac:dyDescent="0.25">
      <c r="A75" s="70"/>
      <c r="B75" s="102" t="s">
        <v>32</v>
      </c>
      <c r="C75" s="103"/>
      <c r="D75" s="4">
        <f t="shared" ref="D75:M75" si="15">SUM(D74:D74)</f>
        <v>150</v>
      </c>
      <c r="E75" s="4">
        <f t="shared" si="15"/>
        <v>200</v>
      </c>
      <c r="F75" s="4">
        <f t="shared" si="15"/>
        <v>4.5</v>
      </c>
      <c r="G75" s="4">
        <f t="shared" si="15"/>
        <v>6</v>
      </c>
      <c r="H75" s="4">
        <f t="shared" si="15"/>
        <v>3.75</v>
      </c>
      <c r="I75" s="4">
        <f t="shared" si="15"/>
        <v>5</v>
      </c>
      <c r="J75" s="4">
        <f t="shared" si="15"/>
        <v>16.5</v>
      </c>
      <c r="K75" s="4">
        <f t="shared" si="15"/>
        <v>22</v>
      </c>
      <c r="L75" s="4">
        <f t="shared" si="15"/>
        <v>118.5</v>
      </c>
      <c r="M75" s="4">
        <f t="shared" si="15"/>
        <v>158</v>
      </c>
      <c r="N75" s="5"/>
    </row>
    <row r="76" spans="1:14" x14ac:dyDescent="0.25">
      <c r="A76" s="70"/>
      <c r="B76" s="104" t="s">
        <v>33</v>
      </c>
      <c r="C76" s="7" t="s">
        <v>61</v>
      </c>
      <c r="D76" s="7">
        <v>120</v>
      </c>
      <c r="E76" s="7">
        <v>140</v>
      </c>
      <c r="F76" s="7">
        <v>15.433999999999999</v>
      </c>
      <c r="G76" s="7">
        <v>18.239999999999998</v>
      </c>
      <c r="H76" s="7">
        <v>23.463000000000001</v>
      </c>
      <c r="I76" s="7">
        <v>27.728999999999999</v>
      </c>
      <c r="J76" s="7">
        <v>35.299999999999997</v>
      </c>
      <c r="K76" s="7">
        <v>41.718000000000004</v>
      </c>
      <c r="L76" s="7">
        <v>290.70999999999998</v>
      </c>
      <c r="M76" s="7">
        <v>339.16</v>
      </c>
      <c r="N76" s="7"/>
    </row>
    <row r="77" spans="1:14" x14ac:dyDescent="0.25">
      <c r="A77" s="70"/>
      <c r="B77" s="105"/>
      <c r="C77" s="9" t="s">
        <v>62</v>
      </c>
      <c r="D77" s="7">
        <v>30</v>
      </c>
      <c r="E77" s="7">
        <v>50</v>
      </c>
      <c r="F77" s="7">
        <v>1.0609999999999999</v>
      </c>
      <c r="G77" s="7">
        <v>1.873</v>
      </c>
      <c r="H77" s="7">
        <v>1.9</v>
      </c>
      <c r="I77" s="7">
        <v>3.968</v>
      </c>
      <c r="J77" s="7">
        <v>4.6479999999999997</v>
      </c>
      <c r="K77" s="7">
        <v>7.6859999999999999</v>
      </c>
      <c r="L77" s="7">
        <v>42</v>
      </c>
      <c r="M77" s="7">
        <v>73.12</v>
      </c>
      <c r="N77" s="7"/>
    </row>
    <row r="78" spans="1:14" x14ac:dyDescent="0.25">
      <c r="A78" s="70"/>
      <c r="B78" s="105"/>
      <c r="C78" s="15" t="s">
        <v>36</v>
      </c>
      <c r="D78" s="7">
        <v>150</v>
      </c>
      <c r="E78" s="7">
        <v>200</v>
      </c>
      <c r="F78" s="7">
        <v>0.19</v>
      </c>
      <c r="G78" s="7">
        <v>0.21</v>
      </c>
      <c r="H78" s="7">
        <v>3.3000000000000002E-2</v>
      </c>
      <c r="I78" s="7">
        <v>3.1E-2</v>
      </c>
      <c r="J78" s="7">
        <v>10.3</v>
      </c>
      <c r="K78" s="7">
        <v>18.288</v>
      </c>
      <c r="L78" s="7">
        <v>44.43</v>
      </c>
      <c r="M78" s="7">
        <v>63.536000000000001</v>
      </c>
      <c r="N78" s="7"/>
    </row>
    <row r="79" spans="1:14" x14ac:dyDescent="0.25">
      <c r="A79" s="70"/>
      <c r="B79" s="105"/>
      <c r="C79" s="7" t="s">
        <v>27</v>
      </c>
      <c r="D79" s="7">
        <v>20</v>
      </c>
      <c r="E79" s="7">
        <v>20</v>
      </c>
      <c r="F79" s="7">
        <v>1.64</v>
      </c>
      <c r="G79" s="7">
        <v>1.64</v>
      </c>
      <c r="H79" s="7">
        <v>0.23200000000000001</v>
      </c>
      <c r="I79" s="7">
        <v>0.23200000000000001</v>
      </c>
      <c r="J79" s="7">
        <v>9.5559999999999992</v>
      </c>
      <c r="K79" s="7">
        <v>9.5559999999999992</v>
      </c>
      <c r="L79" s="7">
        <v>47.8</v>
      </c>
      <c r="M79" s="7">
        <v>47.8</v>
      </c>
      <c r="N79" s="7"/>
    </row>
    <row r="80" spans="1:14" x14ac:dyDescent="0.25">
      <c r="A80" s="70"/>
      <c r="B80" s="106"/>
      <c r="C80" s="32"/>
      <c r="D80" s="4">
        <f t="shared" ref="D80:M80" si="16">SUM(D76:D79)</f>
        <v>320</v>
      </c>
      <c r="E80" s="4">
        <f t="shared" si="16"/>
        <v>410</v>
      </c>
      <c r="F80" s="4">
        <f t="shared" si="16"/>
        <v>18.324999999999999</v>
      </c>
      <c r="G80" s="4">
        <f t="shared" si="16"/>
        <v>21.963000000000001</v>
      </c>
      <c r="H80" s="4">
        <f t="shared" si="16"/>
        <v>25.628</v>
      </c>
      <c r="I80" s="4">
        <f t="shared" si="16"/>
        <v>31.959999999999997</v>
      </c>
      <c r="J80" s="4">
        <f t="shared" si="16"/>
        <v>59.803999999999988</v>
      </c>
      <c r="K80" s="4">
        <f t="shared" si="16"/>
        <v>77.248000000000005</v>
      </c>
      <c r="L80" s="4">
        <f t="shared" si="16"/>
        <v>424.94</v>
      </c>
      <c r="M80" s="4">
        <f t="shared" si="16"/>
        <v>523.61599999999999</v>
      </c>
      <c r="N80" s="7"/>
    </row>
    <row r="81" spans="1:14" x14ac:dyDescent="0.25">
      <c r="A81" s="70"/>
      <c r="B81" s="33" t="s">
        <v>37</v>
      </c>
      <c r="C81" s="32"/>
      <c r="D81" s="20">
        <f t="shared" ref="D81:M81" si="17">D63+D65+D73+D75+D80</f>
        <v>1408</v>
      </c>
      <c r="E81" s="20">
        <f t="shared" si="17"/>
        <v>1824</v>
      </c>
      <c r="F81" s="20">
        <f t="shared" si="17"/>
        <v>52.997</v>
      </c>
      <c r="G81" s="20">
        <f t="shared" si="17"/>
        <v>62.813800000000001</v>
      </c>
      <c r="H81" s="20">
        <f t="shared" si="17"/>
        <v>55.481999999999999</v>
      </c>
      <c r="I81" s="20">
        <f t="shared" si="17"/>
        <v>71.616</v>
      </c>
      <c r="J81" s="20">
        <f t="shared" si="17"/>
        <v>231.63749999999999</v>
      </c>
      <c r="K81" s="20">
        <f t="shared" si="17"/>
        <v>302.17930000000001</v>
      </c>
      <c r="L81" s="20">
        <f t="shared" si="17"/>
        <v>1530.1320000000001</v>
      </c>
      <c r="M81" s="20">
        <f t="shared" si="17"/>
        <v>1877.201</v>
      </c>
      <c r="N81" s="5"/>
    </row>
    <row r="82" spans="1:14" x14ac:dyDescent="0.25">
      <c r="A82" s="71"/>
      <c r="B82" s="33" t="s">
        <v>38</v>
      </c>
      <c r="N82" s="5"/>
    </row>
    <row r="83" spans="1:14" x14ac:dyDescent="0.25">
      <c r="A83" s="42"/>
      <c r="B83" s="43"/>
      <c r="C83" s="101" t="s">
        <v>3</v>
      </c>
      <c r="D83" s="101" t="s">
        <v>4</v>
      </c>
      <c r="E83" s="101"/>
      <c r="F83" s="101" t="s">
        <v>5</v>
      </c>
      <c r="G83" s="101"/>
      <c r="H83" s="101"/>
      <c r="I83" s="101"/>
      <c r="J83" s="101"/>
      <c r="K83" s="101"/>
      <c r="L83" s="78" t="s">
        <v>6</v>
      </c>
      <c r="M83" s="79"/>
    </row>
    <row r="84" spans="1:14" ht="15" customHeight="1" x14ac:dyDescent="0.25">
      <c r="A84" s="99" t="s">
        <v>1</v>
      </c>
      <c r="B84" s="100" t="s">
        <v>2</v>
      </c>
      <c r="C84" s="101"/>
      <c r="D84" s="101"/>
      <c r="E84" s="101"/>
      <c r="F84" s="101" t="s">
        <v>8</v>
      </c>
      <c r="G84" s="101"/>
      <c r="H84" s="101" t="s">
        <v>9</v>
      </c>
      <c r="I84" s="101"/>
      <c r="J84" s="101" t="s">
        <v>10</v>
      </c>
      <c r="K84" s="101"/>
      <c r="L84" s="80"/>
      <c r="M84" s="81"/>
      <c r="N84" s="66" t="s">
        <v>7</v>
      </c>
    </row>
    <row r="85" spans="1:14" x14ac:dyDescent="0.25">
      <c r="A85" s="99"/>
      <c r="B85" s="100"/>
      <c r="C85" s="101"/>
      <c r="D85" s="1" t="s">
        <v>11</v>
      </c>
      <c r="E85" s="1" t="s">
        <v>12</v>
      </c>
      <c r="F85" s="1" t="s">
        <v>11</v>
      </c>
      <c r="G85" s="1" t="s">
        <v>12</v>
      </c>
      <c r="H85" s="1" t="s">
        <v>11</v>
      </c>
      <c r="I85" s="1" t="s">
        <v>12</v>
      </c>
      <c r="J85" s="1" t="s">
        <v>11</v>
      </c>
      <c r="K85" s="1" t="s">
        <v>12</v>
      </c>
      <c r="L85" s="1" t="s">
        <v>11</v>
      </c>
      <c r="M85" s="1" t="s">
        <v>12</v>
      </c>
      <c r="N85" s="67"/>
    </row>
    <row r="86" spans="1:14" x14ac:dyDescent="0.25">
      <c r="A86" s="99"/>
      <c r="B86" s="100"/>
      <c r="C86" s="34" t="s">
        <v>63</v>
      </c>
      <c r="D86" s="34">
        <v>150</v>
      </c>
      <c r="E86" s="34">
        <v>200</v>
      </c>
      <c r="F86" s="34">
        <v>5.5179999999999998</v>
      </c>
      <c r="G86" s="34">
        <v>5.85</v>
      </c>
      <c r="H86" s="34">
        <v>6.5149999999999997</v>
      </c>
      <c r="I86" s="34">
        <v>6.32</v>
      </c>
      <c r="J86" s="34">
        <v>22.327999999999999</v>
      </c>
      <c r="K86" s="34">
        <v>23.98</v>
      </c>
      <c r="L86" s="34">
        <v>169.43</v>
      </c>
      <c r="M86" s="34">
        <v>184.1</v>
      </c>
      <c r="N86" s="68"/>
    </row>
    <row r="87" spans="1:14" ht="15" customHeight="1" x14ac:dyDescent="0.25">
      <c r="A87" s="92" t="s">
        <v>64</v>
      </c>
      <c r="B87" s="93" t="s">
        <v>14</v>
      </c>
      <c r="C87" s="7" t="s">
        <v>42</v>
      </c>
      <c r="D87" s="7">
        <v>150</v>
      </c>
      <c r="E87" s="7">
        <v>200</v>
      </c>
      <c r="F87" s="7">
        <v>3.6019999999999999</v>
      </c>
      <c r="G87" s="7">
        <v>4.4039999999999999</v>
      </c>
      <c r="H87" s="7">
        <v>4.0149999999999997</v>
      </c>
      <c r="I87" s="7">
        <v>4.83</v>
      </c>
      <c r="J87" s="7">
        <v>5.9189999999999996</v>
      </c>
      <c r="K87" s="7">
        <v>50.112000000000002</v>
      </c>
      <c r="L87" s="7">
        <v>73.099999999999994</v>
      </c>
      <c r="M87" s="7">
        <v>137.41999999999999</v>
      </c>
      <c r="N87" s="7"/>
    </row>
    <row r="88" spans="1:14" x14ac:dyDescent="0.25">
      <c r="A88" s="92"/>
      <c r="B88" s="93"/>
      <c r="C88" s="2" t="s">
        <v>65</v>
      </c>
      <c r="D88" s="29">
        <v>5</v>
      </c>
      <c r="E88" s="2">
        <v>5</v>
      </c>
      <c r="F88" s="2">
        <v>0.04</v>
      </c>
      <c r="G88" s="2">
        <v>0.04</v>
      </c>
      <c r="H88" s="2">
        <v>3.625</v>
      </c>
      <c r="I88" s="2">
        <v>3.625</v>
      </c>
      <c r="J88" s="2">
        <v>6.7000000000000004E-2</v>
      </c>
      <c r="K88" s="2">
        <v>6.7000000000000004E-2</v>
      </c>
      <c r="L88" s="7">
        <v>33</v>
      </c>
      <c r="M88" s="7">
        <v>33</v>
      </c>
      <c r="N88" s="7"/>
    </row>
    <row r="89" spans="1:14" x14ac:dyDescent="0.25">
      <c r="A89" s="92"/>
      <c r="B89" s="93"/>
      <c r="C89" s="7" t="s">
        <v>17</v>
      </c>
      <c r="D89" s="7">
        <v>20</v>
      </c>
      <c r="E89" s="7">
        <v>30</v>
      </c>
      <c r="F89" s="7">
        <v>1.5</v>
      </c>
      <c r="G89" s="7">
        <v>2.25</v>
      </c>
      <c r="H89" s="7">
        <v>0.57999999999999996</v>
      </c>
      <c r="I89" s="7">
        <v>0.77</v>
      </c>
      <c r="J89" s="7">
        <v>10.103999999999999</v>
      </c>
      <c r="K89" s="7">
        <v>15.156000000000001</v>
      </c>
      <c r="L89" s="7">
        <v>52.6</v>
      </c>
      <c r="M89" s="7">
        <v>78.900000000000006</v>
      </c>
      <c r="N89" s="7"/>
    </row>
    <row r="90" spans="1:14" x14ac:dyDescent="0.25">
      <c r="A90" s="92"/>
      <c r="B90" s="93"/>
      <c r="C90" s="40"/>
      <c r="D90" s="4">
        <f t="shared" ref="D90:K90" si="18">SUM(D86:D89)</f>
        <v>325</v>
      </c>
      <c r="E90" s="4">
        <f t="shared" si="18"/>
        <v>435</v>
      </c>
      <c r="F90" s="4">
        <f t="shared" si="18"/>
        <v>10.659999999999998</v>
      </c>
      <c r="G90" s="4">
        <f t="shared" si="18"/>
        <v>12.543999999999999</v>
      </c>
      <c r="H90" s="4">
        <f t="shared" si="18"/>
        <v>14.734999999999999</v>
      </c>
      <c r="I90" s="4">
        <f t="shared" si="18"/>
        <v>15.545</v>
      </c>
      <c r="J90" s="4">
        <f t="shared" si="18"/>
        <v>38.417999999999999</v>
      </c>
      <c r="K90" s="4">
        <f t="shared" si="18"/>
        <v>89.314999999999998</v>
      </c>
      <c r="L90" s="4">
        <f t="shared" ref="L90:M90" si="19">SUM(L86:L89)</f>
        <v>328.13</v>
      </c>
      <c r="M90" s="4">
        <f t="shared" si="19"/>
        <v>433.41999999999996</v>
      </c>
      <c r="N90" s="7"/>
    </row>
    <row r="91" spans="1:14" x14ac:dyDescent="0.25">
      <c r="A91" s="92"/>
      <c r="B91" s="40" t="s">
        <v>18</v>
      </c>
      <c r="C91" s="9" t="s">
        <v>44</v>
      </c>
      <c r="D91" s="8">
        <v>108</v>
      </c>
      <c r="E91" s="9">
        <v>114</v>
      </c>
      <c r="F91" s="9">
        <f>0.4*108/100</f>
        <v>0.43200000000000005</v>
      </c>
      <c r="G91" s="9">
        <f>0.4*114/100</f>
        <v>0.45600000000000002</v>
      </c>
      <c r="H91" s="9">
        <v>0.43200000000000005</v>
      </c>
      <c r="I91" s="9">
        <v>0.45600000000000002</v>
      </c>
      <c r="J91" s="9">
        <f>9.8*108/100</f>
        <v>10.584000000000001</v>
      </c>
      <c r="K91" s="9">
        <f>9.8*114/100</f>
        <v>11.172000000000001</v>
      </c>
      <c r="L91" s="9">
        <f>45*108/100</f>
        <v>48.6</v>
      </c>
      <c r="M91" s="9">
        <f>45*114/100</f>
        <v>51.3</v>
      </c>
      <c r="N91" s="5"/>
    </row>
    <row r="92" spans="1:14" ht="18" x14ac:dyDescent="0.25">
      <c r="A92" s="92"/>
      <c r="B92" s="6" t="s">
        <v>19</v>
      </c>
      <c r="C92" s="40"/>
      <c r="D92" s="11">
        <f>SUM(D91)</f>
        <v>108</v>
      </c>
      <c r="E92" s="11">
        <f t="shared" ref="E92:K92" si="20">SUM(E91)</f>
        <v>114</v>
      </c>
      <c r="F92" s="11">
        <f t="shared" si="20"/>
        <v>0.43200000000000005</v>
      </c>
      <c r="G92" s="11">
        <f t="shared" si="20"/>
        <v>0.45600000000000002</v>
      </c>
      <c r="H92" s="11">
        <f t="shared" si="20"/>
        <v>0.43200000000000005</v>
      </c>
      <c r="I92" s="11">
        <f t="shared" si="20"/>
        <v>0.45600000000000002</v>
      </c>
      <c r="J92" s="11">
        <f t="shared" si="20"/>
        <v>10.584000000000001</v>
      </c>
      <c r="K92" s="11">
        <f t="shared" si="20"/>
        <v>11.172000000000001</v>
      </c>
      <c r="L92" s="10">
        <f t="shared" ref="L92:M92" si="21">SUM(L91)</f>
        <v>48.6</v>
      </c>
      <c r="M92" s="10">
        <f t="shared" si="21"/>
        <v>51.3</v>
      </c>
      <c r="N92" s="7"/>
    </row>
    <row r="93" spans="1:14" ht="23.25" x14ac:dyDescent="0.25">
      <c r="A93" s="92"/>
      <c r="B93" s="40" t="s">
        <v>21</v>
      </c>
      <c r="C93" s="44" t="s">
        <v>86</v>
      </c>
      <c r="D93" s="46">
        <v>200</v>
      </c>
      <c r="E93" s="46">
        <v>200</v>
      </c>
      <c r="F93" s="46">
        <v>1.274</v>
      </c>
      <c r="G93" s="46">
        <v>1.274</v>
      </c>
      <c r="H93" s="46">
        <v>3.2490000000000001</v>
      </c>
      <c r="I93" s="46">
        <v>3.2490000000000001</v>
      </c>
      <c r="J93" s="46">
        <v>8.4870000000000001</v>
      </c>
      <c r="K93" s="46">
        <v>8.4870000000000001</v>
      </c>
      <c r="L93" s="46">
        <v>73.98</v>
      </c>
      <c r="M93" s="46">
        <v>73.98</v>
      </c>
      <c r="N93" s="5"/>
    </row>
    <row r="94" spans="1:14" ht="22.5" customHeight="1" x14ac:dyDescent="0.25">
      <c r="A94" s="92"/>
      <c r="B94" s="94" t="s">
        <v>22</v>
      </c>
      <c r="C94" s="44" t="s">
        <v>79</v>
      </c>
      <c r="D94" s="45" t="s">
        <v>80</v>
      </c>
      <c r="E94" s="45" t="s">
        <v>81</v>
      </c>
      <c r="F94" s="46">
        <v>7.8460000000000001</v>
      </c>
      <c r="G94" s="46">
        <v>11.04</v>
      </c>
      <c r="H94" s="46">
        <v>14.680999999999999</v>
      </c>
      <c r="I94" s="46">
        <v>11.231</v>
      </c>
      <c r="J94" s="46">
        <v>9.202</v>
      </c>
      <c r="K94" s="46">
        <v>10.382999999999999</v>
      </c>
      <c r="L94" s="7">
        <v>135.12</v>
      </c>
      <c r="M94" s="7">
        <v>156.12</v>
      </c>
      <c r="N94" s="7"/>
    </row>
    <row r="95" spans="1:14" x14ac:dyDescent="0.25">
      <c r="A95" s="92"/>
      <c r="B95" s="94"/>
      <c r="C95" s="7" t="s">
        <v>25</v>
      </c>
      <c r="D95" s="7">
        <v>80</v>
      </c>
      <c r="E95" s="7">
        <v>100</v>
      </c>
      <c r="F95" s="7">
        <v>1.792</v>
      </c>
      <c r="G95" s="7">
        <v>2.2200000000000002</v>
      </c>
      <c r="H95" s="7">
        <v>3.78</v>
      </c>
      <c r="I95" s="7">
        <v>4.7210000000000001</v>
      </c>
      <c r="J95" s="7">
        <v>10.773</v>
      </c>
      <c r="K95" s="7">
        <v>13.302</v>
      </c>
      <c r="L95" s="7">
        <v>86.04</v>
      </c>
      <c r="M95" s="7">
        <v>106.75</v>
      </c>
      <c r="N95" s="7"/>
    </row>
    <row r="96" spans="1:14" x14ac:dyDescent="0.25">
      <c r="A96" s="92"/>
      <c r="B96" s="94"/>
      <c r="C96" s="7" t="s">
        <v>66</v>
      </c>
      <c r="D96" s="7">
        <v>50</v>
      </c>
      <c r="E96" s="7">
        <v>70</v>
      </c>
      <c r="F96" s="7">
        <v>0.81899999999999995</v>
      </c>
      <c r="G96" s="7">
        <v>1.1459999999999999</v>
      </c>
      <c r="H96" s="7">
        <v>1.68</v>
      </c>
      <c r="I96" s="7">
        <v>2.3519999999999999</v>
      </c>
      <c r="J96" s="7">
        <v>5.5170000000000003</v>
      </c>
      <c r="K96" s="7">
        <v>7.7229999999999999</v>
      </c>
      <c r="L96" s="7">
        <v>40.5</v>
      </c>
      <c r="M96" s="7">
        <v>56.7</v>
      </c>
      <c r="N96" s="7"/>
    </row>
    <row r="97" spans="1:14" x14ac:dyDescent="0.25">
      <c r="A97" s="92"/>
      <c r="B97" s="94"/>
      <c r="C97" s="35" t="s">
        <v>67</v>
      </c>
      <c r="D97" s="14">
        <v>150</v>
      </c>
      <c r="E97" s="7">
        <v>200</v>
      </c>
      <c r="F97" s="7">
        <v>0.32100000000000001</v>
      </c>
      <c r="G97" s="7">
        <v>0.38400000000000001</v>
      </c>
      <c r="H97" s="7">
        <v>0</v>
      </c>
      <c r="I97" s="7">
        <v>0</v>
      </c>
      <c r="J97" s="7">
        <v>15.21</v>
      </c>
      <c r="K97" s="7">
        <v>23.13</v>
      </c>
      <c r="L97" s="7">
        <v>59.61</v>
      </c>
      <c r="M97" s="7">
        <v>88.86</v>
      </c>
      <c r="N97" s="7"/>
    </row>
    <row r="98" spans="1:14" x14ac:dyDescent="0.25">
      <c r="A98" s="92"/>
      <c r="B98" s="94"/>
      <c r="C98" s="7" t="s">
        <v>27</v>
      </c>
      <c r="D98" s="7">
        <v>20</v>
      </c>
      <c r="E98" s="7">
        <v>30</v>
      </c>
      <c r="F98" s="7">
        <v>1.64</v>
      </c>
      <c r="G98" s="7">
        <v>2.46</v>
      </c>
      <c r="H98" s="7">
        <v>0.23200000000000001</v>
      </c>
      <c r="I98" s="7">
        <v>0.34799999999999998</v>
      </c>
      <c r="J98" s="7">
        <v>9.5559999999999992</v>
      </c>
      <c r="K98" s="7">
        <v>14.334</v>
      </c>
      <c r="L98" s="7">
        <v>47.8</v>
      </c>
      <c r="M98" s="7">
        <v>71.7</v>
      </c>
      <c r="N98" s="7"/>
    </row>
    <row r="99" spans="1:14" x14ac:dyDescent="0.25">
      <c r="A99" s="92"/>
      <c r="B99" s="94"/>
      <c r="C99" s="7" t="s">
        <v>28</v>
      </c>
      <c r="D99" s="7">
        <v>40</v>
      </c>
      <c r="E99" s="7">
        <v>50</v>
      </c>
      <c r="F99" s="7">
        <v>2.8079999999999998</v>
      </c>
      <c r="G99" s="7">
        <v>3.51</v>
      </c>
      <c r="H99" s="7">
        <v>0.436</v>
      </c>
      <c r="I99" s="7">
        <v>0.54500000000000004</v>
      </c>
      <c r="J99" s="7">
        <v>18.52</v>
      </c>
      <c r="K99" s="7">
        <v>23.15</v>
      </c>
      <c r="L99" s="7">
        <v>86.4</v>
      </c>
      <c r="M99" s="7">
        <v>108</v>
      </c>
      <c r="N99" s="7"/>
    </row>
    <row r="100" spans="1:14" x14ac:dyDescent="0.25">
      <c r="A100" s="92"/>
      <c r="B100" s="94"/>
      <c r="C100" s="40"/>
      <c r="D100" s="4">
        <f t="shared" ref="D100:K100" si="22">SUM(D93:D99)</f>
        <v>540</v>
      </c>
      <c r="E100" s="4">
        <f t="shared" si="22"/>
        <v>650</v>
      </c>
      <c r="F100" s="4">
        <f t="shared" si="22"/>
        <v>16.5</v>
      </c>
      <c r="G100" s="4">
        <f t="shared" si="22"/>
        <v>22.033999999999999</v>
      </c>
      <c r="H100" s="4">
        <f t="shared" si="22"/>
        <v>24.058</v>
      </c>
      <c r="I100" s="4">
        <f t="shared" si="22"/>
        <v>22.446000000000002</v>
      </c>
      <c r="J100" s="4">
        <f t="shared" si="22"/>
        <v>77.265000000000001</v>
      </c>
      <c r="K100" s="4">
        <f t="shared" si="22"/>
        <v>100.50899999999999</v>
      </c>
      <c r="L100" s="4">
        <f t="shared" ref="L100:M100" si="23">SUM(L93:L99)</f>
        <v>529.45000000000005</v>
      </c>
      <c r="M100" s="4">
        <f t="shared" si="23"/>
        <v>662.11</v>
      </c>
      <c r="N100" s="7"/>
    </row>
    <row r="101" spans="1:14" x14ac:dyDescent="0.25">
      <c r="A101" s="92"/>
      <c r="B101" s="47"/>
      <c r="C101" s="9" t="s">
        <v>68</v>
      </c>
      <c r="D101" s="9">
        <v>20</v>
      </c>
      <c r="E101" s="2">
        <v>20</v>
      </c>
      <c r="F101" s="9">
        <v>1.5</v>
      </c>
      <c r="G101" s="9">
        <v>1.5</v>
      </c>
      <c r="H101" s="9">
        <v>1.96</v>
      </c>
      <c r="I101" s="9">
        <v>1.96</v>
      </c>
      <c r="J101" s="9">
        <v>14.88</v>
      </c>
      <c r="K101" s="9">
        <v>14.88</v>
      </c>
      <c r="L101" s="9">
        <v>83.4</v>
      </c>
      <c r="M101" s="9">
        <v>125.1</v>
      </c>
      <c r="N101" s="7"/>
    </row>
    <row r="102" spans="1:14" x14ac:dyDescent="0.25">
      <c r="A102" s="92"/>
      <c r="B102" s="40" t="s">
        <v>29</v>
      </c>
      <c r="C102" s="2" t="s">
        <v>69</v>
      </c>
      <c r="D102" s="2">
        <v>150</v>
      </c>
      <c r="E102" s="2">
        <v>200</v>
      </c>
      <c r="F102" s="2">
        <v>0.08</v>
      </c>
      <c r="G102" s="2">
        <v>0.08</v>
      </c>
      <c r="H102" s="2">
        <v>0</v>
      </c>
      <c r="I102" s="2">
        <v>0</v>
      </c>
      <c r="J102" s="2">
        <v>18.239999999999998</v>
      </c>
      <c r="K102" s="2">
        <v>23.23</v>
      </c>
      <c r="L102" s="2">
        <v>69.78</v>
      </c>
      <c r="M102" s="2">
        <v>88.48</v>
      </c>
      <c r="N102" s="5"/>
    </row>
    <row r="103" spans="1:14" ht="24.75" x14ac:dyDescent="0.25">
      <c r="A103" s="92"/>
      <c r="B103" s="27" t="s">
        <v>30</v>
      </c>
      <c r="C103" s="40"/>
      <c r="D103" s="4">
        <f t="shared" ref="D103:K103" si="24">SUM(D101:D102)</f>
        <v>170</v>
      </c>
      <c r="E103" s="4">
        <f t="shared" si="24"/>
        <v>220</v>
      </c>
      <c r="F103" s="4">
        <f t="shared" si="24"/>
        <v>1.58</v>
      </c>
      <c r="G103" s="4">
        <f t="shared" si="24"/>
        <v>1.58</v>
      </c>
      <c r="H103" s="4">
        <f t="shared" si="24"/>
        <v>1.96</v>
      </c>
      <c r="I103" s="4">
        <f t="shared" si="24"/>
        <v>1.96</v>
      </c>
      <c r="J103" s="4">
        <f t="shared" si="24"/>
        <v>33.119999999999997</v>
      </c>
      <c r="K103" s="4">
        <f t="shared" si="24"/>
        <v>38.11</v>
      </c>
      <c r="L103" s="4">
        <f t="shared" ref="L103" si="25">SUM(L101:L102)</f>
        <v>153.18</v>
      </c>
      <c r="M103" s="4">
        <f>SUM(M101:M102)</f>
        <v>213.57999999999998</v>
      </c>
      <c r="N103" s="7"/>
    </row>
    <row r="104" spans="1:14" x14ac:dyDescent="0.25">
      <c r="A104" s="92"/>
      <c r="B104" s="40" t="s">
        <v>32</v>
      </c>
      <c r="C104" s="46" t="s">
        <v>82</v>
      </c>
      <c r="D104" s="46">
        <v>150</v>
      </c>
      <c r="E104" s="46">
        <v>200</v>
      </c>
      <c r="F104" s="46">
        <v>6.8140000000000001</v>
      </c>
      <c r="G104" s="46">
        <v>8.02</v>
      </c>
      <c r="H104" s="46">
        <v>7.16</v>
      </c>
      <c r="I104" s="46">
        <v>9.4149999999999991</v>
      </c>
      <c r="J104" s="46">
        <v>26.664999999999999</v>
      </c>
      <c r="K104" s="46">
        <v>30.736999999999998</v>
      </c>
      <c r="L104" s="7">
        <v>208.24</v>
      </c>
      <c r="M104" s="7">
        <v>293.64999999999998</v>
      </c>
      <c r="N104" s="5"/>
    </row>
    <row r="105" spans="1:14" ht="33" customHeight="1" x14ac:dyDescent="0.25">
      <c r="A105" s="92"/>
      <c r="B105" s="95" t="s">
        <v>33</v>
      </c>
      <c r="C105" s="44" t="s">
        <v>83</v>
      </c>
      <c r="D105" s="46">
        <v>50</v>
      </c>
      <c r="E105" s="46">
        <v>50</v>
      </c>
      <c r="F105" s="46">
        <v>0.54500000000000004</v>
      </c>
      <c r="G105" s="46">
        <v>0.54500000000000004</v>
      </c>
      <c r="H105" s="46">
        <v>7.585</v>
      </c>
      <c r="I105" s="46">
        <v>7.585</v>
      </c>
      <c r="J105" s="46">
        <v>5.9710000000000001</v>
      </c>
      <c r="K105" s="46">
        <v>5.9710000000000001</v>
      </c>
      <c r="L105" s="7">
        <v>35</v>
      </c>
      <c r="M105" s="7">
        <v>49.23</v>
      </c>
      <c r="N105" s="7"/>
    </row>
    <row r="106" spans="1:14" x14ac:dyDescent="0.25">
      <c r="A106" s="92"/>
      <c r="B106" s="95"/>
      <c r="C106" s="7" t="s">
        <v>51</v>
      </c>
      <c r="D106" s="7">
        <v>150</v>
      </c>
      <c r="E106" s="7">
        <v>200</v>
      </c>
      <c r="F106" s="7">
        <v>0.06</v>
      </c>
      <c r="G106" s="7">
        <v>0.06</v>
      </c>
      <c r="H106" s="7">
        <v>1.4999999999999999E-2</v>
      </c>
      <c r="I106" s="7">
        <v>1.4999999999999999E-2</v>
      </c>
      <c r="J106" s="3">
        <v>7.9960000000000004</v>
      </c>
      <c r="K106" s="3">
        <f>0.012+7.984</f>
        <v>7.9959999999999996</v>
      </c>
      <c r="L106" s="3">
        <v>31.138000000000002</v>
      </c>
      <c r="M106" s="3">
        <v>41.517000000000003</v>
      </c>
      <c r="N106" s="7"/>
    </row>
    <row r="107" spans="1:14" x14ac:dyDescent="0.25">
      <c r="A107" s="92"/>
      <c r="B107" s="95"/>
      <c r="C107" s="7" t="s">
        <v>27</v>
      </c>
      <c r="D107" s="7">
        <v>20</v>
      </c>
      <c r="E107" s="7">
        <v>20</v>
      </c>
      <c r="F107" s="7">
        <v>1.64</v>
      </c>
      <c r="G107" s="7">
        <v>1.64</v>
      </c>
      <c r="H107" s="7">
        <v>0.23200000000000001</v>
      </c>
      <c r="I107" s="7">
        <v>0.23200000000000001</v>
      </c>
      <c r="J107" s="7">
        <v>9.5559999999999992</v>
      </c>
      <c r="K107" s="7">
        <v>9.5559999999999992</v>
      </c>
      <c r="L107" s="7">
        <v>47.8</v>
      </c>
      <c r="M107" s="7">
        <v>47.8</v>
      </c>
      <c r="N107" s="7"/>
    </row>
    <row r="108" spans="1:14" x14ac:dyDescent="0.25">
      <c r="A108" s="92"/>
      <c r="B108" s="95"/>
      <c r="C108" s="40" t="s">
        <v>37</v>
      </c>
      <c r="D108" s="40"/>
      <c r="E108" s="5">
        <f t="shared" ref="E108:K108" si="26">SUM(E104:E107)</f>
        <v>470</v>
      </c>
      <c r="F108" s="5">
        <f t="shared" si="26"/>
        <v>9.0589999999999993</v>
      </c>
      <c r="G108" s="5">
        <f t="shared" si="26"/>
        <v>10.265000000000001</v>
      </c>
      <c r="H108" s="5">
        <f t="shared" si="26"/>
        <v>14.992000000000001</v>
      </c>
      <c r="I108" s="5">
        <f t="shared" si="26"/>
        <v>17.247</v>
      </c>
      <c r="J108" s="5">
        <f t="shared" si="26"/>
        <v>50.187999999999995</v>
      </c>
      <c r="K108" s="5">
        <f t="shared" si="26"/>
        <v>54.26</v>
      </c>
      <c r="L108" s="5">
        <f t="shared" ref="L108:M108" si="27">SUM(L104:L107)</f>
        <v>322.178</v>
      </c>
      <c r="M108" s="5">
        <f t="shared" si="27"/>
        <v>432.197</v>
      </c>
      <c r="N108" s="7"/>
    </row>
    <row r="109" spans="1:14" x14ac:dyDescent="0.25">
      <c r="A109" s="92"/>
      <c r="B109" s="40" t="s">
        <v>38</v>
      </c>
      <c r="C109" s="43"/>
      <c r="D109" s="20">
        <f t="shared" ref="D109:K109" si="28">D90+D92+D100+D103+D108</f>
        <v>1143</v>
      </c>
      <c r="E109" s="20">
        <f t="shared" si="28"/>
        <v>1889</v>
      </c>
      <c r="F109" s="20">
        <f t="shared" si="28"/>
        <v>38.230999999999995</v>
      </c>
      <c r="G109" s="20">
        <f t="shared" si="28"/>
        <v>46.878999999999998</v>
      </c>
      <c r="H109" s="20">
        <f t="shared" si="28"/>
        <v>56.177000000000007</v>
      </c>
      <c r="I109" s="20">
        <f t="shared" si="28"/>
        <v>57.654000000000003</v>
      </c>
      <c r="J109" s="20">
        <f t="shared" si="28"/>
        <v>209.57499999999999</v>
      </c>
      <c r="K109" s="20">
        <f t="shared" si="28"/>
        <v>293.36599999999999</v>
      </c>
      <c r="L109" s="20">
        <f t="shared" ref="L109:M109" si="29">L90+L92+L100+L103+L108</f>
        <v>1381.538</v>
      </c>
      <c r="M109" s="20">
        <f t="shared" si="29"/>
        <v>1792.607</v>
      </c>
      <c r="N109" s="5"/>
    </row>
    <row r="110" spans="1:14" x14ac:dyDescent="0.25">
      <c r="A110" s="92"/>
      <c r="B110" s="40"/>
      <c r="C110" s="43"/>
      <c r="D110" s="43"/>
      <c r="E110" s="43"/>
      <c r="F110" s="43"/>
      <c r="G110" s="43"/>
      <c r="H110" s="43"/>
      <c r="I110" s="43"/>
      <c r="J110" s="43"/>
      <c r="K110" s="43"/>
      <c r="N110" s="5"/>
    </row>
    <row r="111" spans="1:14" ht="15" customHeight="1" x14ac:dyDescent="0.25">
      <c r="A111" s="28"/>
      <c r="C111" s="96" t="s">
        <v>3</v>
      </c>
      <c r="D111" s="88" t="s">
        <v>4</v>
      </c>
      <c r="E111" s="89"/>
      <c r="F111" s="75" t="s">
        <v>5</v>
      </c>
      <c r="G111" s="76"/>
      <c r="H111" s="76"/>
      <c r="I111" s="76"/>
      <c r="J111" s="76"/>
      <c r="K111" s="77"/>
      <c r="L111" s="78" t="s">
        <v>6</v>
      </c>
      <c r="M111" s="79"/>
    </row>
    <row r="112" spans="1:14" ht="15" customHeight="1" x14ac:dyDescent="0.25">
      <c r="A112" s="82" t="s">
        <v>1</v>
      </c>
      <c r="B112" s="85" t="s">
        <v>2</v>
      </c>
      <c r="C112" s="97"/>
      <c r="D112" s="90"/>
      <c r="E112" s="91"/>
      <c r="F112" s="75" t="s">
        <v>8</v>
      </c>
      <c r="G112" s="77"/>
      <c r="H112" s="75" t="s">
        <v>9</v>
      </c>
      <c r="I112" s="77"/>
      <c r="J112" s="75" t="s">
        <v>10</v>
      </c>
      <c r="K112" s="77"/>
      <c r="L112" s="80"/>
      <c r="M112" s="81"/>
      <c r="N112" s="66" t="s">
        <v>7</v>
      </c>
    </row>
    <row r="113" spans="1:14" x14ac:dyDescent="0.25">
      <c r="A113" s="83"/>
      <c r="B113" s="86"/>
      <c r="C113" s="98"/>
      <c r="D113" s="1" t="s">
        <v>11</v>
      </c>
      <c r="E113" s="1" t="s">
        <v>12</v>
      </c>
      <c r="F113" s="1" t="s">
        <v>11</v>
      </c>
      <c r="G113" s="1" t="s">
        <v>12</v>
      </c>
      <c r="H113" s="1" t="s">
        <v>11</v>
      </c>
      <c r="I113" s="1" t="s">
        <v>12</v>
      </c>
      <c r="J113" s="1" t="s">
        <v>11</v>
      </c>
      <c r="K113" s="1" t="s">
        <v>12</v>
      </c>
      <c r="L113" s="1" t="s">
        <v>11</v>
      </c>
      <c r="M113" s="1" t="s">
        <v>12</v>
      </c>
      <c r="N113" s="67"/>
    </row>
    <row r="114" spans="1:14" x14ac:dyDescent="0.25">
      <c r="A114" s="84"/>
      <c r="B114" s="87"/>
      <c r="C114" s="2" t="s">
        <v>71</v>
      </c>
      <c r="D114" s="2">
        <v>150</v>
      </c>
      <c r="E114" s="2">
        <v>200</v>
      </c>
      <c r="F114" s="2">
        <v>5.9240000000000004</v>
      </c>
      <c r="G114" s="2">
        <v>6.44</v>
      </c>
      <c r="H114" s="2">
        <v>6.7949999999999999</v>
      </c>
      <c r="I114" s="2">
        <v>9.6649999999999991</v>
      </c>
      <c r="J114" s="2">
        <v>23.38</v>
      </c>
      <c r="K114" s="2">
        <v>22.126999999999999</v>
      </c>
      <c r="L114" s="2">
        <v>196.78</v>
      </c>
      <c r="M114" s="2">
        <v>200</v>
      </c>
      <c r="N114" s="68"/>
    </row>
    <row r="115" spans="1:14" ht="15" customHeight="1" x14ac:dyDescent="0.25">
      <c r="A115" s="69" t="s">
        <v>72</v>
      </c>
      <c r="B115" s="72" t="s">
        <v>14</v>
      </c>
      <c r="C115" s="3" t="s">
        <v>43</v>
      </c>
      <c r="D115" s="36">
        <v>16</v>
      </c>
      <c r="E115" s="3">
        <v>21</v>
      </c>
      <c r="F115" s="3">
        <v>3.9</v>
      </c>
      <c r="G115" s="3">
        <v>5.1100000000000003</v>
      </c>
      <c r="H115" s="3">
        <v>4.0199999999999996</v>
      </c>
      <c r="I115" s="3">
        <v>5.27</v>
      </c>
      <c r="J115" s="3">
        <v>0.3</v>
      </c>
      <c r="K115" s="3">
        <v>0.39300000000000002</v>
      </c>
      <c r="L115" s="3">
        <v>52.8</v>
      </c>
      <c r="M115" s="3">
        <v>69.3</v>
      </c>
      <c r="N115" s="7"/>
    </row>
    <row r="116" spans="1:14" x14ac:dyDescent="0.25">
      <c r="A116" s="70"/>
      <c r="B116" s="73"/>
      <c r="C116" s="3" t="s">
        <v>16</v>
      </c>
      <c r="D116" s="3">
        <v>150</v>
      </c>
      <c r="E116" s="3">
        <v>200</v>
      </c>
      <c r="F116" s="3">
        <v>3.51</v>
      </c>
      <c r="G116" s="3">
        <v>4.4779999999999998</v>
      </c>
      <c r="H116" s="3">
        <v>3.8759999999999999</v>
      </c>
      <c r="I116" s="3">
        <v>5.0880000000000001</v>
      </c>
      <c r="J116" s="3">
        <v>13.702</v>
      </c>
      <c r="K116" s="3">
        <v>20.035</v>
      </c>
      <c r="L116" s="3">
        <v>101.01</v>
      </c>
      <c r="M116" s="3">
        <v>138</v>
      </c>
      <c r="N116" s="7"/>
    </row>
    <row r="117" spans="1:14" x14ac:dyDescent="0.25">
      <c r="A117" s="70"/>
      <c r="B117" s="73"/>
      <c r="C117" s="3" t="s">
        <v>17</v>
      </c>
      <c r="D117" s="3">
        <v>20</v>
      </c>
      <c r="E117" s="3">
        <v>30</v>
      </c>
      <c r="F117" s="3">
        <v>1.5</v>
      </c>
      <c r="G117" s="3">
        <v>2.25</v>
      </c>
      <c r="H117" s="3">
        <v>0.57999999999999996</v>
      </c>
      <c r="I117" s="3">
        <v>0.77</v>
      </c>
      <c r="J117" s="3">
        <v>10.103999999999999</v>
      </c>
      <c r="K117" s="3">
        <v>15.156000000000001</v>
      </c>
      <c r="L117" s="3">
        <v>52.6</v>
      </c>
      <c r="M117" s="3">
        <v>78.900000000000006</v>
      </c>
      <c r="N117" s="7"/>
    </row>
    <row r="118" spans="1:14" x14ac:dyDescent="0.25">
      <c r="A118" s="70"/>
      <c r="B118" s="74"/>
      <c r="C118" s="37" t="s">
        <v>18</v>
      </c>
      <c r="D118" s="38">
        <f t="shared" ref="D118:M118" si="30">SUM(D114:D117)</f>
        <v>336</v>
      </c>
      <c r="E118" s="38">
        <f t="shared" si="30"/>
        <v>451</v>
      </c>
      <c r="F118" s="38">
        <f t="shared" si="30"/>
        <v>14.834</v>
      </c>
      <c r="G118" s="38">
        <f t="shared" si="30"/>
        <v>18.277999999999999</v>
      </c>
      <c r="H118" s="38">
        <f t="shared" si="30"/>
        <v>15.270999999999999</v>
      </c>
      <c r="I118" s="38">
        <f t="shared" si="30"/>
        <v>20.792999999999999</v>
      </c>
      <c r="J118" s="38">
        <f t="shared" si="30"/>
        <v>47.485999999999997</v>
      </c>
      <c r="K118" s="38">
        <f t="shared" si="30"/>
        <v>57.710999999999999</v>
      </c>
      <c r="L118" s="38">
        <f t="shared" si="30"/>
        <v>403.19</v>
      </c>
      <c r="M118" s="38">
        <f t="shared" si="30"/>
        <v>486.20000000000005</v>
      </c>
      <c r="N118" s="7"/>
    </row>
    <row r="119" spans="1:14" ht="18" x14ac:dyDescent="0.25">
      <c r="A119" s="70"/>
      <c r="B119" s="6" t="s">
        <v>19</v>
      </c>
      <c r="C119" s="3" t="s">
        <v>73</v>
      </c>
      <c r="D119" s="3">
        <v>150</v>
      </c>
      <c r="E119" s="3">
        <v>150</v>
      </c>
      <c r="F119" s="3">
        <v>0.4</v>
      </c>
      <c r="G119" s="3">
        <v>0.4</v>
      </c>
      <c r="H119" s="3">
        <v>0</v>
      </c>
      <c r="I119" s="3">
        <v>0</v>
      </c>
      <c r="J119" s="3">
        <v>11.7</v>
      </c>
      <c r="K119" s="3">
        <v>11.7</v>
      </c>
      <c r="L119" s="3">
        <v>50</v>
      </c>
      <c r="M119" s="3">
        <v>50</v>
      </c>
      <c r="N119" s="5"/>
    </row>
    <row r="120" spans="1:14" ht="18" x14ac:dyDescent="0.25">
      <c r="A120" s="70"/>
      <c r="B120" s="6" t="s">
        <v>84</v>
      </c>
      <c r="C120" s="37"/>
      <c r="D120" s="39">
        <f>SUM(D119)</f>
        <v>150</v>
      </c>
      <c r="E120" s="39">
        <f t="shared" ref="E120:M120" si="31">SUM(E119)</f>
        <v>150</v>
      </c>
      <c r="F120" s="39">
        <f t="shared" si="31"/>
        <v>0.4</v>
      </c>
      <c r="G120" s="39">
        <f t="shared" si="31"/>
        <v>0.4</v>
      </c>
      <c r="H120" s="39">
        <f t="shared" si="31"/>
        <v>0</v>
      </c>
      <c r="I120" s="39">
        <f t="shared" si="31"/>
        <v>0</v>
      </c>
      <c r="J120" s="39">
        <f t="shared" si="31"/>
        <v>11.7</v>
      </c>
      <c r="K120" s="39">
        <f t="shared" si="31"/>
        <v>11.7</v>
      </c>
      <c r="L120" s="39">
        <f t="shared" si="31"/>
        <v>50</v>
      </c>
      <c r="M120" s="39">
        <f t="shared" si="31"/>
        <v>50</v>
      </c>
      <c r="N120" s="7"/>
    </row>
    <row r="121" spans="1:14" ht="26.25" customHeight="1" x14ac:dyDescent="0.25">
      <c r="A121" s="70"/>
      <c r="B121" s="33" t="s">
        <v>21</v>
      </c>
      <c r="C121" s="46" t="s">
        <v>85</v>
      </c>
      <c r="D121" s="20">
        <v>200</v>
      </c>
      <c r="E121" s="46">
        <v>200</v>
      </c>
      <c r="F121" s="46">
        <v>3.68</v>
      </c>
      <c r="G121" s="46">
        <v>3.68</v>
      </c>
      <c r="H121" s="46">
        <v>3.339</v>
      </c>
      <c r="I121" s="46">
        <v>3.339</v>
      </c>
      <c r="J121" s="46">
        <v>13.706</v>
      </c>
      <c r="K121" s="46">
        <v>13.706</v>
      </c>
      <c r="L121" s="46">
        <v>98.1</v>
      </c>
      <c r="M121" s="46">
        <v>98.1</v>
      </c>
      <c r="N121" s="5"/>
    </row>
    <row r="122" spans="1:14" ht="22.5" customHeight="1" x14ac:dyDescent="0.25">
      <c r="A122" s="70"/>
      <c r="B122" s="72" t="s">
        <v>22</v>
      </c>
      <c r="C122" s="12" t="s">
        <v>74</v>
      </c>
      <c r="D122" s="3">
        <v>60</v>
      </c>
      <c r="E122" s="3">
        <v>70</v>
      </c>
      <c r="F122" s="3">
        <v>7.9320000000000004</v>
      </c>
      <c r="G122" s="3">
        <v>9.2539999999999996</v>
      </c>
      <c r="H122" s="3">
        <v>7.673</v>
      </c>
      <c r="I122" s="3">
        <v>8.9510000000000005</v>
      </c>
      <c r="J122" s="3">
        <v>9.1440000000000001</v>
      </c>
      <c r="K122" s="3">
        <v>10.688000000000001</v>
      </c>
      <c r="L122" s="3">
        <v>135.12</v>
      </c>
      <c r="M122" s="3">
        <v>157.63999999999999</v>
      </c>
      <c r="N122" s="7"/>
    </row>
    <row r="123" spans="1:14" ht="22.5" customHeight="1" x14ac:dyDescent="0.25">
      <c r="A123" s="70"/>
      <c r="B123" s="73"/>
      <c r="C123" s="12" t="s">
        <v>75</v>
      </c>
      <c r="D123" s="3">
        <v>110</v>
      </c>
      <c r="E123" s="3">
        <v>130</v>
      </c>
      <c r="F123" s="3">
        <v>2.9329999999999998</v>
      </c>
      <c r="G123" s="3">
        <v>3.46</v>
      </c>
      <c r="H123" s="3">
        <v>5.9710000000000001</v>
      </c>
      <c r="I123" s="3">
        <v>7.056</v>
      </c>
      <c r="J123" s="3">
        <v>11.922000000000001</v>
      </c>
      <c r="K123" s="3">
        <v>14.08</v>
      </c>
      <c r="L123" s="3">
        <v>113.03</v>
      </c>
      <c r="M123" s="3">
        <v>133.5</v>
      </c>
      <c r="N123" s="7"/>
    </row>
    <row r="124" spans="1:14" x14ac:dyDescent="0.25">
      <c r="A124" s="70"/>
      <c r="B124" s="73"/>
      <c r="C124" s="12" t="s">
        <v>75</v>
      </c>
      <c r="D124" s="3">
        <v>110</v>
      </c>
      <c r="E124" s="3">
        <v>130</v>
      </c>
      <c r="F124" s="3">
        <v>2.9329999999999998</v>
      </c>
      <c r="G124" s="3">
        <v>3.46</v>
      </c>
      <c r="H124" s="3">
        <v>5.9710000000000001</v>
      </c>
      <c r="I124" s="3">
        <v>7.056</v>
      </c>
      <c r="J124" s="3">
        <v>11.922000000000001</v>
      </c>
      <c r="K124" s="3">
        <v>14.08</v>
      </c>
      <c r="L124" s="3">
        <v>113.03</v>
      </c>
      <c r="M124" s="3">
        <v>133.5</v>
      </c>
      <c r="N124" s="7"/>
    </row>
    <row r="125" spans="1:14" x14ac:dyDescent="0.25">
      <c r="A125" s="70"/>
      <c r="B125" s="7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7"/>
    </row>
    <row r="126" spans="1:14" x14ac:dyDescent="0.25">
      <c r="A126" s="70"/>
      <c r="B126" s="73"/>
      <c r="C126" s="3" t="s">
        <v>76</v>
      </c>
      <c r="D126" s="3">
        <v>150</v>
      </c>
      <c r="E126" s="3">
        <v>200</v>
      </c>
      <c r="F126" s="3">
        <v>8.6999999999999994E-2</v>
      </c>
      <c r="G126" s="3">
        <v>0.108</v>
      </c>
      <c r="H126" s="3">
        <v>8.3000000000000004E-2</v>
      </c>
      <c r="I126" s="3">
        <v>0</v>
      </c>
      <c r="J126" s="3">
        <v>15.585000000000001</v>
      </c>
      <c r="K126" s="3">
        <v>18.129000000000001</v>
      </c>
      <c r="L126" s="2">
        <v>63.4</v>
      </c>
      <c r="M126" s="2">
        <v>69.599999999999994</v>
      </c>
      <c r="N126" s="7"/>
    </row>
    <row r="127" spans="1:14" x14ac:dyDescent="0.25">
      <c r="A127" s="70"/>
      <c r="B127" s="73"/>
      <c r="C127" s="7" t="s">
        <v>27</v>
      </c>
      <c r="D127" s="7">
        <v>20</v>
      </c>
      <c r="E127" s="7">
        <v>30</v>
      </c>
      <c r="F127" s="7">
        <v>1.64</v>
      </c>
      <c r="G127" s="7">
        <v>2.46</v>
      </c>
      <c r="H127" s="7">
        <v>0.23200000000000001</v>
      </c>
      <c r="I127" s="7">
        <v>0.34799999999999998</v>
      </c>
      <c r="J127" s="7">
        <v>9.5559999999999992</v>
      </c>
      <c r="K127" s="7">
        <v>14.334</v>
      </c>
      <c r="L127" s="7">
        <v>47.8</v>
      </c>
      <c r="M127" s="7">
        <v>71.7</v>
      </c>
      <c r="N127" s="7"/>
    </row>
    <row r="128" spans="1:14" x14ac:dyDescent="0.25">
      <c r="A128" s="70"/>
      <c r="B128" s="73"/>
      <c r="C128" s="15" t="s">
        <v>28</v>
      </c>
      <c r="D128" s="7">
        <v>40</v>
      </c>
      <c r="E128" s="7">
        <v>50</v>
      </c>
      <c r="F128" s="7">
        <v>2.8079999999999998</v>
      </c>
      <c r="G128" s="7">
        <v>3.51</v>
      </c>
      <c r="H128" s="7">
        <v>0.436</v>
      </c>
      <c r="I128" s="7">
        <v>0.54500000000000004</v>
      </c>
      <c r="J128" s="7">
        <v>18.52</v>
      </c>
      <c r="K128" s="7">
        <v>23.15</v>
      </c>
      <c r="L128" s="7">
        <v>86.4</v>
      </c>
      <c r="M128" s="7">
        <v>108</v>
      </c>
      <c r="N128" s="7"/>
    </row>
    <row r="129" spans="1:14" x14ac:dyDescent="0.25">
      <c r="A129" s="70"/>
      <c r="B129" s="74"/>
      <c r="C129" s="32"/>
      <c r="D129" s="4">
        <f t="shared" ref="D129:M129" si="32">SUM(D121:D128)</f>
        <v>690</v>
      </c>
      <c r="E129" s="4">
        <f t="shared" si="32"/>
        <v>810</v>
      </c>
      <c r="F129" s="4">
        <f t="shared" si="32"/>
        <v>22.013000000000002</v>
      </c>
      <c r="G129" s="4">
        <f t="shared" si="32"/>
        <v>25.932000000000002</v>
      </c>
      <c r="H129" s="4">
        <f t="shared" si="32"/>
        <v>23.704999999999998</v>
      </c>
      <c r="I129" s="4">
        <f t="shared" si="32"/>
        <v>27.295000000000002</v>
      </c>
      <c r="J129" s="4">
        <f t="shared" si="32"/>
        <v>90.355000000000004</v>
      </c>
      <c r="K129" s="4">
        <f t="shared" si="32"/>
        <v>108.167</v>
      </c>
      <c r="L129" s="4">
        <f t="shared" si="32"/>
        <v>656.87999999999988</v>
      </c>
      <c r="M129" s="4">
        <f t="shared" si="32"/>
        <v>772.04000000000008</v>
      </c>
      <c r="N129" s="7"/>
    </row>
    <row r="130" spans="1:14" x14ac:dyDescent="0.25">
      <c r="A130" s="70"/>
      <c r="B130" s="33" t="s">
        <v>29</v>
      </c>
      <c r="C130" s="3" t="s">
        <v>31</v>
      </c>
      <c r="D130" s="3">
        <v>150</v>
      </c>
      <c r="E130" s="3">
        <v>200</v>
      </c>
      <c r="F130" s="3">
        <v>4.5</v>
      </c>
      <c r="G130" s="3">
        <v>6</v>
      </c>
      <c r="H130" s="3">
        <v>3.75</v>
      </c>
      <c r="I130" s="3">
        <v>5</v>
      </c>
      <c r="J130" s="3">
        <v>6</v>
      </c>
      <c r="K130" s="3">
        <v>8</v>
      </c>
      <c r="L130" s="3">
        <v>76.5</v>
      </c>
      <c r="M130" s="3">
        <v>102</v>
      </c>
      <c r="N130" s="5"/>
    </row>
    <row r="131" spans="1:14" x14ac:dyDescent="0.25">
      <c r="A131" s="70"/>
      <c r="B131" s="33" t="s">
        <v>32</v>
      </c>
      <c r="C131" s="40"/>
      <c r="D131" s="4">
        <f t="shared" ref="D131:M131" si="33">SUM(D130:D130)</f>
        <v>150</v>
      </c>
      <c r="E131" s="4">
        <f t="shared" si="33"/>
        <v>200</v>
      </c>
      <c r="F131" s="4">
        <f t="shared" si="33"/>
        <v>4.5</v>
      </c>
      <c r="G131" s="4">
        <f t="shared" si="33"/>
        <v>6</v>
      </c>
      <c r="H131" s="4">
        <f t="shared" si="33"/>
        <v>3.75</v>
      </c>
      <c r="I131" s="4">
        <f t="shared" si="33"/>
        <v>5</v>
      </c>
      <c r="J131" s="4">
        <f t="shared" si="33"/>
        <v>6</v>
      </c>
      <c r="K131" s="4">
        <f t="shared" si="33"/>
        <v>8</v>
      </c>
      <c r="L131" s="4">
        <f t="shared" si="33"/>
        <v>76.5</v>
      </c>
      <c r="M131" s="4">
        <f t="shared" si="33"/>
        <v>102</v>
      </c>
      <c r="N131" s="3"/>
    </row>
    <row r="132" spans="1:14" ht="15" customHeight="1" x14ac:dyDescent="0.25">
      <c r="A132" s="70"/>
      <c r="B132" s="72" t="s">
        <v>33</v>
      </c>
      <c r="C132" s="7" t="s">
        <v>49</v>
      </c>
      <c r="D132" s="7">
        <v>75</v>
      </c>
      <c r="E132" s="7">
        <v>95</v>
      </c>
      <c r="F132" s="7">
        <v>6.2</v>
      </c>
      <c r="G132" s="7">
        <v>7.85</v>
      </c>
      <c r="H132" s="7">
        <v>36.1</v>
      </c>
      <c r="I132" s="7">
        <v>45.7</v>
      </c>
      <c r="J132" s="7">
        <v>8.1</v>
      </c>
      <c r="K132" s="7">
        <v>10.26</v>
      </c>
      <c r="L132" s="7">
        <v>126.12</v>
      </c>
      <c r="M132" s="7">
        <v>159.69999999999999</v>
      </c>
      <c r="N132" s="5"/>
    </row>
    <row r="133" spans="1:14" ht="43.5" customHeight="1" x14ac:dyDescent="0.25">
      <c r="A133" s="70"/>
      <c r="B133" s="73"/>
      <c r="C133" s="25" t="s">
        <v>46</v>
      </c>
      <c r="D133" s="41">
        <v>80</v>
      </c>
      <c r="E133" s="41">
        <v>100</v>
      </c>
      <c r="F133" s="41">
        <v>2.9329999999999998</v>
      </c>
      <c r="G133" s="41">
        <v>4.1399999999999997</v>
      </c>
      <c r="H133" s="41">
        <v>5.9710000000000001</v>
      </c>
      <c r="I133" s="41">
        <f>0.764+3.625+4.995</f>
        <v>9.3840000000000003</v>
      </c>
      <c r="J133" s="41">
        <v>11.922000000000001</v>
      </c>
      <c r="K133" s="41">
        <f>31.1+0.067+1.82</f>
        <v>32.987000000000002</v>
      </c>
      <c r="L133" s="41">
        <v>113.03</v>
      </c>
      <c r="M133" s="41">
        <f>152.8+33.05+8.2+44.95</f>
        <v>239</v>
      </c>
      <c r="N133" s="7"/>
    </row>
    <row r="134" spans="1:14" x14ac:dyDescent="0.25">
      <c r="A134" s="70"/>
      <c r="B134" s="73"/>
      <c r="C134" s="7" t="s">
        <v>77</v>
      </c>
      <c r="D134" s="7">
        <v>30</v>
      </c>
      <c r="E134" s="7">
        <v>50</v>
      </c>
      <c r="F134" s="7">
        <v>0.48399999999999999</v>
      </c>
      <c r="G134" s="7">
        <v>0.80600000000000005</v>
      </c>
      <c r="H134" s="7">
        <v>1.1599999999999999</v>
      </c>
      <c r="I134" s="7">
        <v>1.9330000000000001</v>
      </c>
      <c r="J134" s="7">
        <v>1.6279999999999999</v>
      </c>
      <c r="K134" s="7">
        <v>2.7130000000000001</v>
      </c>
      <c r="L134" s="7">
        <v>20.9</v>
      </c>
      <c r="M134" s="7">
        <v>34.83</v>
      </c>
      <c r="N134" s="7"/>
    </row>
    <row r="135" spans="1:14" x14ac:dyDescent="0.25">
      <c r="A135" s="70"/>
      <c r="B135" s="73"/>
      <c r="C135" s="15" t="s">
        <v>36</v>
      </c>
      <c r="D135" s="7">
        <v>150</v>
      </c>
      <c r="E135" s="7">
        <v>200</v>
      </c>
      <c r="F135" s="7">
        <v>0.19</v>
      </c>
      <c r="G135" s="7">
        <v>0.21</v>
      </c>
      <c r="H135" s="7">
        <v>3.3000000000000002E-2</v>
      </c>
      <c r="I135" s="7">
        <v>3.1E-2</v>
      </c>
      <c r="J135" s="7">
        <v>10.3</v>
      </c>
      <c r="K135" s="7">
        <v>18.288</v>
      </c>
      <c r="L135" s="7">
        <v>44.43</v>
      </c>
      <c r="M135" s="7">
        <v>63.536000000000001</v>
      </c>
      <c r="N135" s="7"/>
    </row>
    <row r="136" spans="1:14" x14ac:dyDescent="0.25">
      <c r="A136" s="70"/>
      <c r="B136" s="73"/>
      <c r="C136" s="7" t="s">
        <v>27</v>
      </c>
      <c r="D136" s="7">
        <v>20</v>
      </c>
      <c r="E136" s="7">
        <v>20</v>
      </c>
      <c r="F136" s="7">
        <v>1.64</v>
      </c>
      <c r="G136" s="7">
        <v>1.64</v>
      </c>
      <c r="H136" s="7">
        <v>0.23200000000000001</v>
      </c>
      <c r="I136" s="7">
        <v>0.23200000000000001</v>
      </c>
      <c r="J136" s="7">
        <v>9.5559999999999992</v>
      </c>
      <c r="K136" s="7">
        <v>9.5559999999999992</v>
      </c>
      <c r="L136" s="7">
        <v>47.8</v>
      </c>
      <c r="M136" s="7">
        <v>47.8</v>
      </c>
      <c r="N136" s="7"/>
    </row>
    <row r="137" spans="1:14" x14ac:dyDescent="0.25">
      <c r="A137" s="70"/>
      <c r="B137" s="74"/>
      <c r="C137" s="32"/>
      <c r="D137" s="4">
        <f t="shared" ref="D137:M137" si="34">SUM(D132:D136)</f>
        <v>355</v>
      </c>
      <c r="E137" s="4">
        <f t="shared" si="34"/>
        <v>465</v>
      </c>
      <c r="F137" s="4">
        <f t="shared" si="34"/>
        <v>11.446999999999999</v>
      </c>
      <c r="G137" s="4">
        <f t="shared" si="34"/>
        <v>14.646000000000001</v>
      </c>
      <c r="H137" s="4">
        <f t="shared" si="34"/>
        <v>43.495999999999995</v>
      </c>
      <c r="I137" s="4">
        <f t="shared" si="34"/>
        <v>57.28</v>
      </c>
      <c r="J137" s="4">
        <f t="shared" si="34"/>
        <v>41.506</v>
      </c>
      <c r="K137" s="4">
        <f t="shared" si="34"/>
        <v>73.804000000000002</v>
      </c>
      <c r="L137" s="4">
        <f t="shared" si="34"/>
        <v>352.28000000000003</v>
      </c>
      <c r="M137" s="4">
        <f t="shared" si="34"/>
        <v>544.86599999999999</v>
      </c>
      <c r="N137" s="7"/>
    </row>
    <row r="138" spans="1:14" x14ac:dyDescent="0.25">
      <c r="A138" s="70"/>
      <c r="B138" s="33" t="s">
        <v>37</v>
      </c>
      <c r="C138" s="32"/>
      <c r="D138" s="20">
        <f t="shared" ref="D138:M138" si="35">D118+D120+D129+D131+D137</f>
        <v>1681</v>
      </c>
      <c r="E138" s="20">
        <f t="shared" si="35"/>
        <v>2076</v>
      </c>
      <c r="F138" s="20">
        <f t="shared" si="35"/>
        <v>53.194000000000003</v>
      </c>
      <c r="G138" s="20">
        <f t="shared" si="35"/>
        <v>65.256</v>
      </c>
      <c r="H138" s="20">
        <f t="shared" si="35"/>
        <v>86.221999999999994</v>
      </c>
      <c r="I138" s="20">
        <f t="shared" si="35"/>
        <v>110.36799999999999</v>
      </c>
      <c r="J138" s="20">
        <f t="shared" si="35"/>
        <v>197.047</v>
      </c>
      <c r="K138" s="20">
        <f t="shared" si="35"/>
        <v>259.38200000000001</v>
      </c>
      <c r="L138" s="20">
        <f t="shared" si="35"/>
        <v>1538.85</v>
      </c>
      <c r="M138" s="20">
        <f t="shared" si="35"/>
        <v>1955.1060000000002</v>
      </c>
      <c r="N138" s="5"/>
    </row>
    <row r="139" spans="1:14" x14ac:dyDescent="0.25">
      <c r="A139" s="71"/>
      <c r="B139" s="33" t="s">
        <v>38</v>
      </c>
      <c r="N139" s="5"/>
    </row>
  </sheetData>
  <mergeCells count="88">
    <mergeCell ref="A1:N1"/>
    <mergeCell ref="A2:A4"/>
    <mergeCell ref="B2:B4"/>
    <mergeCell ref="C2:C4"/>
    <mergeCell ref="D2:E3"/>
    <mergeCell ref="F2:K2"/>
    <mergeCell ref="L2:M3"/>
    <mergeCell ref="N2:N4"/>
    <mergeCell ref="F3:G3"/>
    <mergeCell ref="H3:I3"/>
    <mergeCell ref="D28:E29"/>
    <mergeCell ref="J3:K3"/>
    <mergeCell ref="A5:A26"/>
    <mergeCell ref="B5:B7"/>
    <mergeCell ref="B8:C8"/>
    <mergeCell ref="B10:C10"/>
    <mergeCell ref="B11:B16"/>
    <mergeCell ref="B17:C17"/>
    <mergeCell ref="B18:B19"/>
    <mergeCell ref="B20:C20"/>
    <mergeCell ref="B21:B24"/>
    <mergeCell ref="B25:C25"/>
    <mergeCell ref="B26:C26"/>
    <mergeCell ref="A28:A30"/>
    <mergeCell ref="B28:B30"/>
    <mergeCell ref="C28:C30"/>
    <mergeCell ref="F28:K28"/>
    <mergeCell ref="L28:M29"/>
    <mergeCell ref="N28:N30"/>
    <mergeCell ref="F29:G29"/>
    <mergeCell ref="H29:I29"/>
    <mergeCell ref="J29:K29"/>
    <mergeCell ref="A31:A54"/>
    <mergeCell ref="B31:B35"/>
    <mergeCell ref="B36:C36"/>
    <mergeCell ref="B38:C38"/>
    <mergeCell ref="B39:B45"/>
    <mergeCell ref="B46:C46"/>
    <mergeCell ref="B48:C48"/>
    <mergeCell ref="B49:B52"/>
    <mergeCell ref="B53:C53"/>
    <mergeCell ref="B54:C54"/>
    <mergeCell ref="N56:N58"/>
    <mergeCell ref="F57:G57"/>
    <mergeCell ref="H57:I57"/>
    <mergeCell ref="J57:K57"/>
    <mergeCell ref="A59:A82"/>
    <mergeCell ref="B59:B62"/>
    <mergeCell ref="B63:C63"/>
    <mergeCell ref="B65:C65"/>
    <mergeCell ref="B66:B72"/>
    <mergeCell ref="B73:C73"/>
    <mergeCell ref="A56:A58"/>
    <mergeCell ref="B56:B58"/>
    <mergeCell ref="C56:C58"/>
    <mergeCell ref="D56:E57"/>
    <mergeCell ref="F56:K56"/>
    <mergeCell ref="L56:M57"/>
    <mergeCell ref="N84:N86"/>
    <mergeCell ref="B75:C75"/>
    <mergeCell ref="B76:B80"/>
    <mergeCell ref="C83:C85"/>
    <mergeCell ref="D83:E84"/>
    <mergeCell ref="F83:K83"/>
    <mergeCell ref="L83:M84"/>
    <mergeCell ref="A84:A86"/>
    <mergeCell ref="B84:B86"/>
    <mergeCell ref="F84:G84"/>
    <mergeCell ref="H84:I84"/>
    <mergeCell ref="J84:K84"/>
    <mergeCell ref="A87:A110"/>
    <mergeCell ref="B87:B90"/>
    <mergeCell ref="B94:B100"/>
    <mergeCell ref="B105:B108"/>
    <mergeCell ref="C111:C113"/>
    <mergeCell ref="F111:K111"/>
    <mergeCell ref="L111:M112"/>
    <mergeCell ref="A112:A114"/>
    <mergeCell ref="B112:B114"/>
    <mergeCell ref="F112:G112"/>
    <mergeCell ref="H112:I112"/>
    <mergeCell ref="J112:K112"/>
    <mergeCell ref="D111:E112"/>
    <mergeCell ref="N112:N114"/>
    <mergeCell ref="A115:A139"/>
    <mergeCell ref="B115:B118"/>
    <mergeCell ref="B122:B129"/>
    <mergeCell ref="B132:B137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4294967293" verticalDpi="180" r:id="rId1"/>
  <rowBreaks count="4" manualBreakCount="4">
    <brk id="26" max="14" man="1"/>
    <brk id="55" max="14" man="1"/>
    <brk id="82" max="14" man="1"/>
    <brk id="1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opLeftCell="A100" zoomScaleNormal="100" workbookViewId="0">
      <selection activeCell="Q124" sqref="Q124"/>
    </sheetView>
  </sheetViews>
  <sheetFormatPr defaultRowHeight="15" x14ac:dyDescent="0.25"/>
  <cols>
    <col min="3" max="3" width="25.42578125" customWidth="1"/>
  </cols>
  <sheetData>
    <row r="1" spans="1:14" ht="18.75" x14ac:dyDescent="0.3">
      <c r="A1" s="125" t="s">
        <v>87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4" x14ac:dyDescent="0.25">
      <c r="A2" s="82" t="s">
        <v>1</v>
      </c>
      <c r="B2" s="85" t="s">
        <v>2</v>
      </c>
      <c r="C2" s="96" t="s">
        <v>3</v>
      </c>
      <c r="D2" s="88" t="s">
        <v>4</v>
      </c>
      <c r="E2" s="89"/>
      <c r="F2" s="75" t="s">
        <v>5</v>
      </c>
      <c r="G2" s="76"/>
      <c r="H2" s="76"/>
      <c r="I2" s="76"/>
      <c r="J2" s="76"/>
      <c r="K2" s="77"/>
      <c r="L2" s="111" t="s">
        <v>6</v>
      </c>
      <c r="M2" s="111"/>
      <c r="N2" s="66" t="s">
        <v>7</v>
      </c>
    </row>
    <row r="3" spans="1:14" x14ac:dyDescent="0.25">
      <c r="A3" s="83"/>
      <c r="B3" s="86"/>
      <c r="C3" s="97"/>
      <c r="D3" s="90"/>
      <c r="E3" s="91"/>
      <c r="F3" s="75" t="s">
        <v>8</v>
      </c>
      <c r="G3" s="77"/>
      <c r="H3" s="75" t="s">
        <v>9</v>
      </c>
      <c r="I3" s="77"/>
      <c r="J3" s="75" t="s">
        <v>10</v>
      </c>
      <c r="K3" s="77"/>
      <c r="L3" s="111"/>
      <c r="M3" s="111"/>
      <c r="N3" s="67"/>
    </row>
    <row r="4" spans="1:14" x14ac:dyDescent="0.25">
      <c r="A4" s="84"/>
      <c r="B4" s="87"/>
      <c r="C4" s="98"/>
      <c r="D4" s="1" t="s">
        <v>11</v>
      </c>
      <c r="E4" s="1" t="s">
        <v>12</v>
      </c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" t="s">
        <v>11</v>
      </c>
      <c r="M4" s="1" t="s">
        <v>12</v>
      </c>
      <c r="N4" s="68"/>
    </row>
    <row r="5" spans="1:14" x14ac:dyDescent="0.25">
      <c r="A5" s="69" t="s">
        <v>13</v>
      </c>
      <c r="B5" s="122" t="s">
        <v>14</v>
      </c>
      <c r="C5" s="2" t="s">
        <v>88</v>
      </c>
      <c r="D5" s="3">
        <v>150</v>
      </c>
      <c r="E5" s="3">
        <v>200</v>
      </c>
      <c r="F5" s="3">
        <v>4.95</v>
      </c>
      <c r="G5" s="3">
        <v>5.9779999999999998</v>
      </c>
      <c r="H5" s="3">
        <v>5.12</v>
      </c>
      <c r="I5" s="3">
        <v>7.4279999999999999</v>
      </c>
      <c r="J5" s="3">
        <v>21.99</v>
      </c>
      <c r="K5" s="3">
        <v>24.766999999999999</v>
      </c>
      <c r="L5" s="3">
        <v>157.69999999999999</v>
      </c>
      <c r="M5" s="3">
        <v>184.58</v>
      </c>
      <c r="N5" s="7"/>
    </row>
    <row r="6" spans="1:14" x14ac:dyDescent="0.25">
      <c r="A6" s="70"/>
      <c r="B6" s="123"/>
      <c r="C6" s="3" t="s">
        <v>42</v>
      </c>
      <c r="D6" s="3">
        <v>150</v>
      </c>
      <c r="E6" s="3">
        <v>200</v>
      </c>
      <c r="F6" s="3">
        <v>3.6019999999999999</v>
      </c>
      <c r="G6" s="3">
        <v>4.4039999999999999</v>
      </c>
      <c r="H6" s="3">
        <v>4.0149999999999997</v>
      </c>
      <c r="I6" s="3">
        <v>4.83</v>
      </c>
      <c r="J6" s="3">
        <v>5.9189999999999996</v>
      </c>
      <c r="K6" s="3">
        <v>50.112000000000002</v>
      </c>
      <c r="L6" s="3">
        <v>73.099999999999994</v>
      </c>
      <c r="M6" s="3">
        <v>137.41999999999999</v>
      </c>
      <c r="N6" s="7"/>
    </row>
    <row r="7" spans="1:14" x14ac:dyDescent="0.25">
      <c r="A7" s="70"/>
      <c r="B7" s="123"/>
      <c r="C7" s="2" t="s">
        <v>65</v>
      </c>
      <c r="D7" s="29">
        <v>5</v>
      </c>
      <c r="E7" s="2">
        <v>5</v>
      </c>
      <c r="F7" s="2">
        <v>0.04</v>
      </c>
      <c r="G7" s="2">
        <v>0.04</v>
      </c>
      <c r="H7" s="2">
        <v>3.625</v>
      </c>
      <c r="I7" s="2">
        <v>3.625</v>
      </c>
      <c r="J7" s="2">
        <v>6.7000000000000004E-2</v>
      </c>
      <c r="K7" s="2">
        <v>6.7000000000000004E-2</v>
      </c>
      <c r="L7" s="3">
        <v>33</v>
      </c>
      <c r="M7" s="3">
        <v>33</v>
      </c>
      <c r="N7" s="7"/>
    </row>
    <row r="8" spans="1:14" x14ac:dyDescent="0.25">
      <c r="A8" s="70"/>
      <c r="B8" s="123"/>
      <c r="C8" s="3" t="s">
        <v>17</v>
      </c>
      <c r="D8" s="3">
        <v>20</v>
      </c>
      <c r="E8" s="3">
        <v>30</v>
      </c>
      <c r="F8" s="3">
        <v>1.5</v>
      </c>
      <c r="G8" s="3">
        <v>2.25</v>
      </c>
      <c r="H8" s="3">
        <v>0.57999999999999996</v>
      </c>
      <c r="I8" s="3">
        <v>0.77</v>
      </c>
      <c r="J8" s="3">
        <v>10.103999999999999</v>
      </c>
      <c r="K8" s="3">
        <v>15.156000000000001</v>
      </c>
      <c r="L8" s="3">
        <v>52.6</v>
      </c>
      <c r="M8" s="3">
        <v>78.900000000000006</v>
      </c>
      <c r="N8" s="7"/>
    </row>
    <row r="9" spans="1:14" x14ac:dyDescent="0.25">
      <c r="A9" s="70"/>
      <c r="B9" s="112" t="s">
        <v>18</v>
      </c>
      <c r="C9" s="113"/>
      <c r="D9" s="38">
        <f t="shared" ref="D9:M9" si="0">SUM(D5:D8)</f>
        <v>325</v>
      </c>
      <c r="E9" s="38">
        <f t="shared" si="0"/>
        <v>435</v>
      </c>
      <c r="F9" s="38">
        <f t="shared" si="0"/>
        <v>10.091999999999999</v>
      </c>
      <c r="G9" s="38">
        <f t="shared" si="0"/>
        <v>12.671999999999999</v>
      </c>
      <c r="H9" s="38">
        <f t="shared" si="0"/>
        <v>13.34</v>
      </c>
      <c r="I9" s="38">
        <f t="shared" si="0"/>
        <v>16.652999999999999</v>
      </c>
      <c r="J9" s="38">
        <f t="shared" si="0"/>
        <v>38.08</v>
      </c>
      <c r="K9" s="38">
        <f t="shared" si="0"/>
        <v>90.102000000000004</v>
      </c>
      <c r="L9" s="38">
        <f t="shared" si="0"/>
        <v>316.39999999999998</v>
      </c>
      <c r="M9" s="38">
        <f t="shared" si="0"/>
        <v>433.9</v>
      </c>
      <c r="N9" s="7"/>
    </row>
    <row r="10" spans="1:14" ht="18" x14ac:dyDescent="0.25">
      <c r="A10" s="70"/>
      <c r="B10" s="48" t="s">
        <v>19</v>
      </c>
      <c r="C10" s="3" t="s">
        <v>44</v>
      </c>
      <c r="D10" s="49">
        <v>108</v>
      </c>
      <c r="E10" s="3">
        <v>114</v>
      </c>
      <c r="F10" s="3">
        <f>0.4*108/100</f>
        <v>0.43200000000000005</v>
      </c>
      <c r="G10" s="3">
        <f>0.4*114/100</f>
        <v>0.45600000000000002</v>
      </c>
      <c r="H10" s="3">
        <v>0.43200000000000005</v>
      </c>
      <c r="I10" s="3">
        <v>0.45600000000000002</v>
      </c>
      <c r="J10" s="3">
        <f>9.8*108/100</f>
        <v>10.584000000000001</v>
      </c>
      <c r="K10" s="3">
        <f>9.8*114/100</f>
        <v>11.172000000000001</v>
      </c>
      <c r="L10" s="3">
        <f>45*108/100</f>
        <v>48.6</v>
      </c>
      <c r="M10" s="3">
        <f>45*114/100</f>
        <v>51.3</v>
      </c>
      <c r="N10" s="5"/>
    </row>
    <row r="11" spans="1:14" x14ac:dyDescent="0.25">
      <c r="A11" s="70"/>
      <c r="B11" s="112" t="s">
        <v>21</v>
      </c>
      <c r="C11" s="113"/>
      <c r="D11" s="50">
        <f t="shared" ref="D11:M11" si="1">SUM(D10)</f>
        <v>108</v>
      </c>
      <c r="E11" s="50">
        <f t="shared" si="1"/>
        <v>114</v>
      </c>
      <c r="F11" s="50">
        <f t="shared" si="1"/>
        <v>0.43200000000000005</v>
      </c>
      <c r="G11" s="50">
        <f t="shared" si="1"/>
        <v>0.45600000000000002</v>
      </c>
      <c r="H11" s="50">
        <f t="shared" si="1"/>
        <v>0.43200000000000005</v>
      </c>
      <c r="I11" s="50">
        <f t="shared" si="1"/>
        <v>0.45600000000000002</v>
      </c>
      <c r="J11" s="50">
        <f t="shared" si="1"/>
        <v>10.584000000000001</v>
      </c>
      <c r="K11" s="50">
        <f t="shared" si="1"/>
        <v>11.172000000000001</v>
      </c>
      <c r="L11" s="50">
        <f t="shared" si="1"/>
        <v>48.6</v>
      </c>
      <c r="M11" s="50">
        <f t="shared" si="1"/>
        <v>51.3</v>
      </c>
      <c r="N11" s="7"/>
    </row>
    <row r="12" spans="1:14" ht="23.25" x14ac:dyDescent="0.25">
      <c r="A12" s="70"/>
      <c r="B12" s="122" t="s">
        <v>22</v>
      </c>
      <c r="C12" s="12" t="s">
        <v>78</v>
      </c>
      <c r="D12" s="3">
        <v>150</v>
      </c>
      <c r="E12" s="3">
        <v>200</v>
      </c>
      <c r="F12" s="3">
        <v>1.7150000000000001</v>
      </c>
      <c r="G12" s="3">
        <v>2.286</v>
      </c>
      <c r="H12" s="3">
        <v>2.758</v>
      </c>
      <c r="I12" s="3">
        <v>3.677</v>
      </c>
      <c r="J12" s="3">
        <v>8.08</v>
      </c>
      <c r="K12" s="3">
        <v>10.77</v>
      </c>
      <c r="L12" s="3">
        <v>72.378</v>
      </c>
      <c r="M12" s="3">
        <v>96.504000000000005</v>
      </c>
      <c r="N12" s="5"/>
    </row>
    <row r="13" spans="1:14" x14ac:dyDescent="0.25">
      <c r="A13" s="70"/>
      <c r="B13" s="123"/>
      <c r="C13" s="3" t="s">
        <v>89</v>
      </c>
      <c r="D13" s="3">
        <v>50</v>
      </c>
      <c r="E13" s="3">
        <v>70</v>
      </c>
      <c r="F13" s="3">
        <v>7.46</v>
      </c>
      <c r="G13" s="3">
        <v>11.91</v>
      </c>
      <c r="H13" s="3">
        <v>4.17</v>
      </c>
      <c r="I13" s="3">
        <v>5.44</v>
      </c>
      <c r="J13" s="3">
        <v>7.9450000000000003</v>
      </c>
      <c r="K13" s="3">
        <v>10.45</v>
      </c>
      <c r="L13" s="3">
        <v>97.92</v>
      </c>
      <c r="M13" s="3">
        <v>144.87</v>
      </c>
      <c r="N13" s="7"/>
    </row>
    <row r="14" spans="1:14" x14ac:dyDescent="0.25">
      <c r="A14" s="70"/>
      <c r="B14" s="123"/>
      <c r="C14" s="3" t="s">
        <v>77</v>
      </c>
      <c r="D14" s="3">
        <v>30</v>
      </c>
      <c r="E14" s="3">
        <v>50</v>
      </c>
      <c r="F14" s="3">
        <v>0.48399999999999999</v>
      </c>
      <c r="G14" s="3">
        <v>0.80600000000000005</v>
      </c>
      <c r="H14" s="3">
        <v>1.1599999999999999</v>
      </c>
      <c r="I14" s="3">
        <v>1.9330000000000001</v>
      </c>
      <c r="J14" s="3">
        <v>1.6279999999999999</v>
      </c>
      <c r="K14" s="3">
        <v>2.7130000000000001</v>
      </c>
      <c r="L14" s="3">
        <v>20.9</v>
      </c>
      <c r="M14" s="3">
        <v>34.83</v>
      </c>
      <c r="N14" s="7"/>
    </row>
    <row r="15" spans="1:14" x14ac:dyDescent="0.25">
      <c r="A15" s="70"/>
      <c r="B15" s="123"/>
      <c r="C15" s="3" t="s">
        <v>25</v>
      </c>
      <c r="D15" s="3">
        <v>80</v>
      </c>
      <c r="E15" s="3">
        <v>100</v>
      </c>
      <c r="F15" s="3">
        <v>1.792</v>
      </c>
      <c r="G15" s="3">
        <v>2.2200000000000002</v>
      </c>
      <c r="H15" s="3">
        <v>3.78</v>
      </c>
      <c r="I15" s="3">
        <v>4.7210000000000001</v>
      </c>
      <c r="J15" s="3">
        <v>10.773</v>
      </c>
      <c r="K15" s="3">
        <v>13.302</v>
      </c>
      <c r="L15" s="3">
        <v>86.04</v>
      </c>
      <c r="M15" s="3">
        <v>106.75</v>
      </c>
      <c r="N15" s="7"/>
    </row>
    <row r="16" spans="1:14" x14ac:dyDescent="0.25">
      <c r="A16" s="70"/>
      <c r="B16" s="123"/>
      <c r="C16" s="3" t="s">
        <v>90</v>
      </c>
      <c r="D16" s="3">
        <v>150</v>
      </c>
      <c r="E16" s="3">
        <v>200</v>
      </c>
      <c r="F16" s="3">
        <v>0.52800000000000002</v>
      </c>
      <c r="G16" s="3">
        <v>0.66</v>
      </c>
      <c r="H16" s="3">
        <v>0</v>
      </c>
      <c r="I16" s="3">
        <v>0</v>
      </c>
      <c r="J16" s="3">
        <v>17.600000000000001</v>
      </c>
      <c r="K16" s="3">
        <v>24.495000000000001</v>
      </c>
      <c r="L16" s="3">
        <v>70.59</v>
      </c>
      <c r="M16" s="3">
        <v>97.95</v>
      </c>
      <c r="N16" s="7"/>
    </row>
    <row r="17" spans="1:14" x14ac:dyDescent="0.25">
      <c r="A17" s="70"/>
      <c r="B17" s="12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7"/>
    </row>
    <row r="18" spans="1:14" x14ac:dyDescent="0.25">
      <c r="A18" s="70"/>
      <c r="B18" s="123"/>
      <c r="C18" s="3" t="s">
        <v>27</v>
      </c>
      <c r="D18" s="3">
        <v>20</v>
      </c>
      <c r="E18" s="3">
        <v>30</v>
      </c>
      <c r="F18" s="3">
        <v>1.64</v>
      </c>
      <c r="G18" s="3">
        <v>2.46</v>
      </c>
      <c r="H18" s="3">
        <v>0.23200000000000001</v>
      </c>
      <c r="I18" s="3">
        <v>0.34799999999999998</v>
      </c>
      <c r="J18" s="3">
        <v>9.5559999999999992</v>
      </c>
      <c r="K18" s="3">
        <v>14.334</v>
      </c>
      <c r="L18" s="3">
        <v>47.8</v>
      </c>
      <c r="M18" s="3">
        <v>71.7</v>
      </c>
      <c r="N18" s="7"/>
    </row>
    <row r="19" spans="1:14" x14ac:dyDescent="0.25">
      <c r="A19" s="70"/>
      <c r="B19" s="124"/>
      <c r="C19" s="51" t="s">
        <v>28</v>
      </c>
      <c r="D19" s="3">
        <v>40</v>
      </c>
      <c r="E19" s="3">
        <v>50</v>
      </c>
      <c r="F19" s="3">
        <v>2.8079999999999998</v>
      </c>
      <c r="G19" s="3">
        <v>3.51</v>
      </c>
      <c r="H19" s="3">
        <v>0.436</v>
      </c>
      <c r="I19" s="3">
        <v>0.54500000000000004</v>
      </c>
      <c r="J19" s="3">
        <v>18.52</v>
      </c>
      <c r="K19" s="3">
        <v>23.15</v>
      </c>
      <c r="L19" s="3">
        <v>86.4</v>
      </c>
      <c r="M19" s="3">
        <v>108</v>
      </c>
      <c r="N19" s="5"/>
    </row>
    <row r="20" spans="1:14" x14ac:dyDescent="0.25">
      <c r="A20" s="70"/>
      <c r="B20" s="112" t="s">
        <v>29</v>
      </c>
      <c r="C20" s="113"/>
      <c r="D20" s="38">
        <f t="shared" ref="D20:M20" si="2">SUM(D12:D19)</f>
        <v>520</v>
      </c>
      <c r="E20" s="38">
        <f t="shared" si="2"/>
        <v>700</v>
      </c>
      <c r="F20" s="38">
        <f t="shared" si="2"/>
        <v>16.427</v>
      </c>
      <c r="G20" s="38">
        <f t="shared" si="2"/>
        <v>23.851999999999997</v>
      </c>
      <c r="H20" s="38">
        <f t="shared" si="2"/>
        <v>12.535999999999998</v>
      </c>
      <c r="I20" s="38">
        <f t="shared" si="2"/>
        <v>16.664000000000001</v>
      </c>
      <c r="J20" s="38">
        <f t="shared" si="2"/>
        <v>74.10199999999999</v>
      </c>
      <c r="K20" s="38">
        <f t="shared" si="2"/>
        <v>99.213999999999999</v>
      </c>
      <c r="L20" s="38">
        <f t="shared" si="2"/>
        <v>482.02800000000002</v>
      </c>
      <c r="M20" s="38">
        <f t="shared" si="2"/>
        <v>660.60400000000004</v>
      </c>
      <c r="N20" s="7"/>
    </row>
    <row r="21" spans="1:14" x14ac:dyDescent="0.25">
      <c r="A21" s="70"/>
      <c r="B21" s="52"/>
      <c r="C21" s="3" t="s">
        <v>31</v>
      </c>
      <c r="D21" s="3">
        <v>150</v>
      </c>
      <c r="E21" s="3">
        <v>200</v>
      </c>
      <c r="F21" s="3">
        <v>4.5</v>
      </c>
      <c r="G21" s="3">
        <v>6</v>
      </c>
      <c r="H21" s="3">
        <v>3.75</v>
      </c>
      <c r="I21" s="3">
        <v>5</v>
      </c>
      <c r="J21" s="3">
        <v>6</v>
      </c>
      <c r="K21" s="3">
        <v>8</v>
      </c>
      <c r="L21" s="3">
        <v>76.5</v>
      </c>
      <c r="M21" s="3">
        <v>102</v>
      </c>
      <c r="N21" s="5"/>
    </row>
    <row r="22" spans="1:14" x14ac:dyDescent="0.25">
      <c r="A22" s="70"/>
      <c r="B22" s="112" t="s">
        <v>32</v>
      </c>
      <c r="C22" s="113"/>
      <c r="D22" s="38">
        <f t="shared" ref="D22:M22" si="3">SUM(D21)</f>
        <v>150</v>
      </c>
      <c r="E22" s="38">
        <f t="shared" si="3"/>
        <v>200</v>
      </c>
      <c r="F22" s="38">
        <f t="shared" si="3"/>
        <v>4.5</v>
      </c>
      <c r="G22" s="38">
        <f t="shared" si="3"/>
        <v>6</v>
      </c>
      <c r="H22" s="38">
        <f t="shared" si="3"/>
        <v>3.75</v>
      </c>
      <c r="I22" s="38">
        <f t="shared" si="3"/>
        <v>5</v>
      </c>
      <c r="J22" s="38">
        <f t="shared" si="3"/>
        <v>6</v>
      </c>
      <c r="K22" s="38">
        <f t="shared" si="3"/>
        <v>8</v>
      </c>
      <c r="L22" s="38">
        <f t="shared" si="3"/>
        <v>76.5</v>
      </c>
      <c r="M22" s="38">
        <f t="shared" si="3"/>
        <v>102</v>
      </c>
      <c r="N22" s="41"/>
    </row>
    <row r="23" spans="1:14" ht="23.25" x14ac:dyDescent="0.25">
      <c r="A23" s="70"/>
      <c r="B23" s="114" t="s">
        <v>33</v>
      </c>
      <c r="C23" s="53" t="s">
        <v>34</v>
      </c>
      <c r="D23" s="3">
        <v>110</v>
      </c>
      <c r="E23" s="3">
        <v>130</v>
      </c>
      <c r="F23" s="3">
        <v>13.523999999999999</v>
      </c>
      <c r="G23" s="3">
        <v>17.059999999999999</v>
      </c>
      <c r="H23" s="3">
        <v>19.538</v>
      </c>
      <c r="I23" s="3">
        <v>23.547999999999998</v>
      </c>
      <c r="J23" s="3">
        <v>17.884</v>
      </c>
      <c r="K23" s="3">
        <v>23.845300000000002</v>
      </c>
      <c r="L23" s="3">
        <v>298.77999999999997</v>
      </c>
      <c r="M23" s="3">
        <v>320.04000000000002</v>
      </c>
      <c r="N23" s="41"/>
    </row>
    <row r="24" spans="1:14" x14ac:dyDescent="0.25">
      <c r="A24" s="70"/>
      <c r="B24" s="115"/>
      <c r="C24" s="2" t="s">
        <v>91</v>
      </c>
      <c r="D24" s="3">
        <v>30</v>
      </c>
      <c r="E24" s="3">
        <v>50</v>
      </c>
      <c r="F24" s="3">
        <v>2.5999999999999999E-2</v>
      </c>
      <c r="G24" s="3">
        <v>4.2999999999999997E-2</v>
      </c>
      <c r="H24" s="26">
        <v>0</v>
      </c>
      <c r="I24" s="3">
        <v>0</v>
      </c>
      <c r="J24" s="3">
        <v>11.377000000000001</v>
      </c>
      <c r="K24" s="3">
        <v>18.96</v>
      </c>
      <c r="L24" s="3">
        <v>44.04</v>
      </c>
      <c r="M24" s="3">
        <v>73.400000000000006</v>
      </c>
      <c r="N24" s="7"/>
    </row>
    <row r="25" spans="1:14" x14ac:dyDescent="0.25">
      <c r="A25" s="70"/>
      <c r="B25" s="115"/>
      <c r="C25" s="3" t="s">
        <v>51</v>
      </c>
      <c r="D25" s="3">
        <v>150</v>
      </c>
      <c r="E25" s="3">
        <v>200</v>
      </c>
      <c r="F25" s="3">
        <v>0.06</v>
      </c>
      <c r="G25" s="3">
        <v>0.06</v>
      </c>
      <c r="H25" s="3">
        <v>1.4999999999999999E-2</v>
      </c>
      <c r="I25" s="3">
        <v>1.4999999999999999E-2</v>
      </c>
      <c r="J25" s="3">
        <v>7.9960000000000004</v>
      </c>
      <c r="K25" s="3">
        <f>0.012+7.984</f>
        <v>7.9959999999999996</v>
      </c>
      <c r="L25" s="3">
        <v>31.138000000000002</v>
      </c>
      <c r="M25" s="3">
        <v>41.517000000000003</v>
      </c>
      <c r="N25" s="7"/>
    </row>
    <row r="26" spans="1:14" x14ac:dyDescent="0.25">
      <c r="A26" s="70"/>
      <c r="B26" s="116"/>
      <c r="C26" s="3" t="s">
        <v>27</v>
      </c>
      <c r="D26" s="3">
        <v>20</v>
      </c>
      <c r="E26" s="3">
        <v>20</v>
      </c>
      <c r="F26" s="3">
        <v>1.64</v>
      </c>
      <c r="G26" s="3">
        <v>1.64</v>
      </c>
      <c r="H26" s="3">
        <v>0.23200000000000001</v>
      </c>
      <c r="I26" s="3">
        <v>0.23200000000000001</v>
      </c>
      <c r="J26" s="3">
        <v>9.5559999999999992</v>
      </c>
      <c r="K26" s="3">
        <v>9.5559999999999992</v>
      </c>
      <c r="L26" s="3">
        <v>47.8</v>
      </c>
      <c r="M26" s="3">
        <v>47.8</v>
      </c>
      <c r="N26" s="7"/>
    </row>
    <row r="27" spans="1:14" x14ac:dyDescent="0.25">
      <c r="A27" s="70"/>
      <c r="B27" s="102" t="s">
        <v>37</v>
      </c>
      <c r="C27" s="103"/>
      <c r="D27" s="4">
        <f t="shared" ref="D27:M27" si="4">SUM(D23:D26)</f>
        <v>310</v>
      </c>
      <c r="E27" s="4">
        <f t="shared" si="4"/>
        <v>400</v>
      </c>
      <c r="F27" s="4">
        <f t="shared" si="4"/>
        <v>15.25</v>
      </c>
      <c r="G27" s="4">
        <f t="shared" si="4"/>
        <v>18.802999999999997</v>
      </c>
      <c r="H27" s="4">
        <f t="shared" si="4"/>
        <v>19.785</v>
      </c>
      <c r="I27" s="4">
        <f t="shared" si="4"/>
        <v>23.794999999999998</v>
      </c>
      <c r="J27" s="4">
        <f t="shared" si="4"/>
        <v>46.813000000000002</v>
      </c>
      <c r="K27" s="4">
        <f t="shared" si="4"/>
        <v>60.357300000000002</v>
      </c>
      <c r="L27" s="4">
        <f t="shared" si="4"/>
        <v>421.75799999999998</v>
      </c>
      <c r="M27" s="4">
        <f t="shared" si="4"/>
        <v>482.75700000000006</v>
      </c>
      <c r="N27" s="5"/>
    </row>
    <row r="28" spans="1:14" x14ac:dyDescent="0.25">
      <c r="A28" s="71"/>
      <c r="B28" s="102" t="s">
        <v>38</v>
      </c>
      <c r="C28" s="103"/>
      <c r="D28" s="54">
        <f t="shared" ref="D28:M28" si="5">D9+D11+D20+D22+D27</f>
        <v>1413</v>
      </c>
      <c r="E28" s="54">
        <f t="shared" si="5"/>
        <v>1849</v>
      </c>
      <c r="F28" s="54">
        <f t="shared" si="5"/>
        <v>46.701000000000001</v>
      </c>
      <c r="G28" s="54">
        <f t="shared" si="5"/>
        <v>61.782999999999994</v>
      </c>
      <c r="H28" s="54">
        <f t="shared" si="5"/>
        <v>49.843000000000004</v>
      </c>
      <c r="I28" s="54">
        <f t="shared" si="5"/>
        <v>62.567999999999998</v>
      </c>
      <c r="J28" s="54">
        <f t="shared" si="5"/>
        <v>175.57900000000001</v>
      </c>
      <c r="K28" s="54">
        <f t="shared" si="5"/>
        <v>268.84530000000001</v>
      </c>
      <c r="L28" s="54">
        <f t="shared" si="5"/>
        <v>1345.2860000000001</v>
      </c>
      <c r="M28" s="54">
        <f t="shared" si="5"/>
        <v>1730.5610000000001</v>
      </c>
      <c r="N28" s="38"/>
    </row>
    <row r="30" spans="1:14" ht="15" customHeight="1" x14ac:dyDescent="0.25">
      <c r="A30" s="82" t="s">
        <v>1</v>
      </c>
      <c r="B30" s="85" t="s">
        <v>2</v>
      </c>
      <c r="C30" s="96" t="s">
        <v>3</v>
      </c>
      <c r="D30" s="88" t="s">
        <v>4</v>
      </c>
      <c r="E30" s="89"/>
      <c r="F30" s="75" t="s">
        <v>5</v>
      </c>
      <c r="G30" s="76"/>
      <c r="H30" s="76"/>
      <c r="I30" s="76"/>
      <c r="J30" s="76"/>
      <c r="K30" s="77"/>
      <c r="L30" s="78" t="s">
        <v>6</v>
      </c>
      <c r="M30" s="79"/>
      <c r="N30" s="66" t="s">
        <v>7</v>
      </c>
    </row>
    <row r="31" spans="1:14" x14ac:dyDescent="0.25">
      <c r="A31" s="83"/>
      <c r="B31" s="86"/>
      <c r="C31" s="97"/>
      <c r="D31" s="90"/>
      <c r="E31" s="91"/>
      <c r="F31" s="75" t="s">
        <v>8</v>
      </c>
      <c r="G31" s="77"/>
      <c r="H31" s="75" t="s">
        <v>9</v>
      </c>
      <c r="I31" s="77"/>
      <c r="J31" s="75" t="s">
        <v>10</v>
      </c>
      <c r="K31" s="77"/>
      <c r="L31" s="80"/>
      <c r="M31" s="81"/>
      <c r="N31" s="67"/>
    </row>
    <row r="32" spans="1:14" x14ac:dyDescent="0.25">
      <c r="A32" s="84"/>
      <c r="B32" s="87"/>
      <c r="C32" s="98"/>
      <c r="D32" s="1" t="s">
        <v>11</v>
      </c>
      <c r="E32" s="1" t="s">
        <v>12</v>
      </c>
      <c r="F32" s="1" t="s">
        <v>11</v>
      </c>
      <c r="G32" s="1" t="s">
        <v>12</v>
      </c>
      <c r="H32" s="1" t="s">
        <v>11</v>
      </c>
      <c r="I32" s="1" t="s">
        <v>12</v>
      </c>
      <c r="J32" s="1" t="s">
        <v>11</v>
      </c>
      <c r="K32" s="1" t="s">
        <v>12</v>
      </c>
      <c r="L32" s="1" t="s">
        <v>11</v>
      </c>
      <c r="M32" s="1" t="s">
        <v>12</v>
      </c>
      <c r="N32" s="68"/>
    </row>
    <row r="33" spans="1:14" ht="15" customHeight="1" x14ac:dyDescent="0.25">
      <c r="A33" s="69" t="s">
        <v>39</v>
      </c>
      <c r="B33" s="72" t="s">
        <v>14</v>
      </c>
      <c r="C33" s="7" t="s">
        <v>82</v>
      </c>
      <c r="D33" s="7">
        <v>150</v>
      </c>
      <c r="E33" s="7">
        <v>200</v>
      </c>
      <c r="F33" s="7">
        <v>6.8140000000000001</v>
      </c>
      <c r="G33" s="7">
        <v>8.02</v>
      </c>
      <c r="H33" s="7">
        <v>7.16</v>
      </c>
      <c r="I33" s="7">
        <v>9.4149999999999991</v>
      </c>
      <c r="J33" s="7">
        <v>26.664999999999999</v>
      </c>
      <c r="K33" s="7">
        <v>30.736999999999998</v>
      </c>
      <c r="L33" s="3">
        <v>197.93</v>
      </c>
      <c r="M33" s="3">
        <v>263.90660000000003</v>
      </c>
      <c r="N33" s="7"/>
    </row>
    <row r="34" spans="1:14" x14ac:dyDescent="0.25">
      <c r="A34" s="70"/>
      <c r="B34" s="73"/>
      <c r="C34" s="3" t="s">
        <v>16</v>
      </c>
      <c r="D34" s="3">
        <v>150</v>
      </c>
      <c r="E34" s="3">
        <v>200</v>
      </c>
      <c r="F34" s="3">
        <v>3.51</v>
      </c>
      <c r="G34" s="3">
        <v>4.4779999999999998</v>
      </c>
      <c r="H34" s="3">
        <v>3.8759999999999999</v>
      </c>
      <c r="I34" s="3">
        <v>5.0880000000000001</v>
      </c>
      <c r="J34" s="3">
        <v>13.702</v>
      </c>
      <c r="K34" s="3">
        <v>20.035</v>
      </c>
      <c r="L34" s="3">
        <v>101.01</v>
      </c>
      <c r="M34" s="3">
        <v>138</v>
      </c>
      <c r="N34" s="7"/>
    </row>
    <row r="35" spans="1:14" x14ac:dyDescent="0.25">
      <c r="A35" s="70"/>
      <c r="B35" s="73"/>
      <c r="C35" s="7" t="s">
        <v>43</v>
      </c>
      <c r="D35" s="22">
        <v>16</v>
      </c>
      <c r="E35" s="7">
        <v>21</v>
      </c>
      <c r="F35" s="7">
        <v>3.9</v>
      </c>
      <c r="G35" s="7">
        <v>5.1100000000000003</v>
      </c>
      <c r="H35" s="7">
        <v>4.0199999999999996</v>
      </c>
      <c r="I35" s="7">
        <v>5.27</v>
      </c>
      <c r="J35" s="7">
        <v>0.3</v>
      </c>
      <c r="K35" s="7">
        <v>0.39300000000000002</v>
      </c>
      <c r="L35" s="7">
        <v>52.8</v>
      </c>
      <c r="M35" s="7">
        <v>69.3</v>
      </c>
      <c r="N35" s="7"/>
    </row>
    <row r="36" spans="1:14" x14ac:dyDescent="0.25">
      <c r="A36" s="70"/>
      <c r="B36" s="73"/>
      <c r="C36" s="7" t="s">
        <v>17</v>
      </c>
      <c r="D36" s="7">
        <v>20</v>
      </c>
      <c r="E36" s="7">
        <v>30</v>
      </c>
      <c r="F36" s="7">
        <v>1.5</v>
      </c>
      <c r="G36" s="7">
        <v>2.25</v>
      </c>
      <c r="H36" s="7">
        <v>0.57999999999999996</v>
      </c>
      <c r="I36" s="7">
        <v>0.77</v>
      </c>
      <c r="J36" s="7">
        <v>10.103999999999999</v>
      </c>
      <c r="K36" s="7">
        <v>15.156000000000001</v>
      </c>
      <c r="L36" s="7">
        <v>52.6</v>
      </c>
      <c r="M36" s="7">
        <v>78.900000000000006</v>
      </c>
      <c r="N36" s="7"/>
    </row>
    <row r="37" spans="1:14" x14ac:dyDescent="0.25">
      <c r="A37" s="70"/>
      <c r="B37" s="102" t="s">
        <v>18</v>
      </c>
      <c r="C37" s="103"/>
      <c r="D37" s="4">
        <f t="shared" ref="D37:M37" si="6">SUM(D33:D36)</f>
        <v>336</v>
      </c>
      <c r="E37" s="4">
        <f t="shared" si="6"/>
        <v>451</v>
      </c>
      <c r="F37" s="4">
        <f t="shared" si="6"/>
        <v>15.724</v>
      </c>
      <c r="G37" s="4">
        <f t="shared" si="6"/>
        <v>19.858000000000001</v>
      </c>
      <c r="H37" s="4">
        <f t="shared" si="6"/>
        <v>15.635999999999999</v>
      </c>
      <c r="I37" s="4">
        <f t="shared" si="6"/>
        <v>20.542999999999999</v>
      </c>
      <c r="J37" s="4">
        <f t="shared" si="6"/>
        <v>50.770999999999994</v>
      </c>
      <c r="K37" s="4">
        <f t="shared" si="6"/>
        <v>66.320999999999998</v>
      </c>
      <c r="L37" s="4">
        <f t="shared" si="6"/>
        <v>404.34000000000003</v>
      </c>
      <c r="M37" s="4">
        <f t="shared" si="6"/>
        <v>550.10660000000007</v>
      </c>
      <c r="N37" s="5"/>
    </row>
    <row r="38" spans="1:14" ht="18" x14ac:dyDescent="0.25">
      <c r="A38" s="70"/>
      <c r="B38" s="48" t="s">
        <v>19</v>
      </c>
      <c r="C38" s="3" t="s">
        <v>73</v>
      </c>
      <c r="D38" s="3">
        <v>150</v>
      </c>
      <c r="E38" s="3">
        <v>150</v>
      </c>
      <c r="F38" s="3">
        <v>0.4</v>
      </c>
      <c r="G38" s="3">
        <v>0.4</v>
      </c>
      <c r="H38" s="3">
        <v>0</v>
      </c>
      <c r="I38" s="3">
        <v>0</v>
      </c>
      <c r="J38" s="3">
        <v>11.7</v>
      </c>
      <c r="K38" s="3">
        <v>11.7</v>
      </c>
      <c r="L38" s="3">
        <v>50</v>
      </c>
      <c r="M38" s="3">
        <v>50</v>
      </c>
      <c r="N38" s="7"/>
    </row>
    <row r="39" spans="1:14" x14ac:dyDescent="0.25">
      <c r="A39" s="70"/>
      <c r="B39" s="112" t="s">
        <v>21</v>
      </c>
      <c r="C39" s="113"/>
      <c r="D39" s="39">
        <f t="shared" ref="D39:M39" si="7">SUM(D38)</f>
        <v>150</v>
      </c>
      <c r="E39" s="39">
        <f t="shared" si="7"/>
        <v>150</v>
      </c>
      <c r="F39" s="39">
        <f t="shared" si="7"/>
        <v>0.4</v>
      </c>
      <c r="G39" s="39">
        <f t="shared" si="7"/>
        <v>0.4</v>
      </c>
      <c r="H39" s="39">
        <f t="shared" si="7"/>
        <v>0</v>
      </c>
      <c r="I39" s="39">
        <f t="shared" si="7"/>
        <v>0</v>
      </c>
      <c r="J39" s="39">
        <f t="shared" si="7"/>
        <v>11.7</v>
      </c>
      <c r="K39" s="39">
        <f t="shared" si="7"/>
        <v>11.7</v>
      </c>
      <c r="L39" s="39">
        <f t="shared" si="7"/>
        <v>50</v>
      </c>
      <c r="M39" s="39">
        <f t="shared" si="7"/>
        <v>50</v>
      </c>
      <c r="N39" s="5"/>
    </row>
    <row r="40" spans="1:14" ht="26.25" customHeight="1" x14ac:dyDescent="0.25">
      <c r="A40" s="70"/>
      <c r="B40" s="122" t="s">
        <v>22</v>
      </c>
      <c r="C40" s="46" t="s">
        <v>85</v>
      </c>
      <c r="D40" s="20">
        <v>150</v>
      </c>
      <c r="E40" s="46">
        <v>200</v>
      </c>
      <c r="F40" s="46">
        <v>3.68</v>
      </c>
      <c r="G40" s="46">
        <v>3.66</v>
      </c>
      <c r="H40" s="46">
        <v>3.339</v>
      </c>
      <c r="I40" s="46">
        <v>3.339</v>
      </c>
      <c r="J40" s="46">
        <v>13.706</v>
      </c>
      <c r="K40" s="46">
        <v>13.706</v>
      </c>
      <c r="L40" s="46">
        <v>145.6</v>
      </c>
      <c r="M40" s="46">
        <v>145.6</v>
      </c>
      <c r="N40" s="7"/>
    </row>
    <row r="41" spans="1:14" ht="22.5" customHeight="1" x14ac:dyDescent="0.25">
      <c r="A41" s="70"/>
      <c r="B41" s="123"/>
      <c r="C41" s="64" t="s">
        <v>45</v>
      </c>
      <c r="D41" s="46">
        <v>100</v>
      </c>
      <c r="E41" s="46">
        <v>150</v>
      </c>
      <c r="F41" s="46">
        <v>9.3970000000000002</v>
      </c>
      <c r="G41" s="46">
        <v>13.085000000000001</v>
      </c>
      <c r="H41" s="46">
        <v>7.2460000000000004</v>
      </c>
      <c r="I41" s="46">
        <v>11.497999999999999</v>
      </c>
      <c r="J41" s="46">
        <v>12.555999999999999</v>
      </c>
      <c r="K41" s="46">
        <v>15.887999999999998</v>
      </c>
      <c r="L41" s="46">
        <v>153.6</v>
      </c>
      <c r="M41" s="46">
        <v>219.88000000000002</v>
      </c>
      <c r="N41" s="7"/>
    </row>
    <row r="42" spans="1:14" ht="22.5" x14ac:dyDescent="0.25">
      <c r="A42" s="70"/>
      <c r="B42" s="123"/>
      <c r="C42" s="65" t="s">
        <v>46</v>
      </c>
      <c r="D42" s="46">
        <v>80</v>
      </c>
      <c r="E42" s="46">
        <v>100</v>
      </c>
      <c r="F42" s="46">
        <v>2.9329999999999998</v>
      </c>
      <c r="G42" s="46">
        <v>4.1399999999999997</v>
      </c>
      <c r="H42" s="46">
        <v>5.9710000000000001</v>
      </c>
      <c r="I42" s="46">
        <f>0.764+3.625+4.995</f>
        <v>9.3840000000000003</v>
      </c>
      <c r="J42" s="46">
        <v>11.922000000000001</v>
      </c>
      <c r="K42" s="46">
        <f>31.1+0.067+1.82</f>
        <v>32.987000000000002</v>
      </c>
      <c r="L42" s="46">
        <v>113.03</v>
      </c>
      <c r="M42" s="46">
        <f>152.8+33.05+8.2+44.95</f>
        <v>239</v>
      </c>
      <c r="N42" s="7"/>
    </row>
    <row r="43" spans="1:14" ht="22.5" customHeight="1" x14ac:dyDescent="0.25">
      <c r="A43" s="70"/>
      <c r="B43" s="123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7"/>
    </row>
    <row r="44" spans="1:14" ht="31.5" customHeight="1" x14ac:dyDescent="0.25">
      <c r="A44" s="70"/>
      <c r="B44" s="123"/>
      <c r="C44" s="24" t="s">
        <v>92</v>
      </c>
      <c r="D44" s="26">
        <v>150</v>
      </c>
      <c r="E44" s="3">
        <v>200</v>
      </c>
      <c r="F44" s="3">
        <v>7.1999999999999995E-2</v>
      </c>
      <c r="G44" s="3">
        <v>4.8</v>
      </c>
      <c r="H44" s="3">
        <v>0</v>
      </c>
      <c r="I44" s="3">
        <v>0</v>
      </c>
      <c r="J44" s="3">
        <v>17.61</v>
      </c>
      <c r="K44" s="3">
        <v>36.81</v>
      </c>
      <c r="L44" s="3">
        <v>66.58</v>
      </c>
      <c r="M44" s="3">
        <v>140.65</v>
      </c>
      <c r="N44" s="7"/>
    </row>
    <row r="45" spans="1:14" x14ac:dyDescent="0.25">
      <c r="A45" s="70"/>
      <c r="B45" s="123"/>
      <c r="C45" s="3" t="s">
        <v>27</v>
      </c>
      <c r="D45" s="3">
        <v>20</v>
      </c>
      <c r="E45" s="3">
        <v>30</v>
      </c>
      <c r="F45" s="3">
        <v>1.64</v>
      </c>
      <c r="G45" s="3">
        <v>2.46</v>
      </c>
      <c r="H45" s="3">
        <v>0.23200000000000001</v>
      </c>
      <c r="I45" s="3">
        <v>0.34799999999999998</v>
      </c>
      <c r="J45" s="3">
        <v>9.5559999999999992</v>
      </c>
      <c r="K45" s="3">
        <v>14.334</v>
      </c>
      <c r="L45" s="3">
        <v>47.8</v>
      </c>
      <c r="M45" s="3">
        <v>71.7</v>
      </c>
      <c r="N45" s="7"/>
    </row>
    <row r="46" spans="1:14" x14ac:dyDescent="0.25">
      <c r="A46" s="70"/>
      <c r="B46" s="124"/>
      <c r="C46" s="51" t="s">
        <v>28</v>
      </c>
      <c r="D46" s="3">
        <v>40</v>
      </c>
      <c r="E46" s="3">
        <v>50</v>
      </c>
      <c r="F46" s="3">
        <v>2.8079999999999998</v>
      </c>
      <c r="G46" s="3">
        <v>3.51</v>
      </c>
      <c r="H46" s="3">
        <v>0.436</v>
      </c>
      <c r="I46" s="3">
        <v>0.54500000000000004</v>
      </c>
      <c r="J46" s="3">
        <v>18.52</v>
      </c>
      <c r="K46" s="3">
        <v>23.15</v>
      </c>
      <c r="L46" s="3">
        <v>86.4</v>
      </c>
      <c r="M46" s="3">
        <v>108</v>
      </c>
      <c r="N46" s="7"/>
    </row>
    <row r="47" spans="1:14" x14ac:dyDescent="0.25">
      <c r="A47" s="70"/>
      <c r="B47" s="112" t="s">
        <v>29</v>
      </c>
      <c r="C47" s="113"/>
      <c r="D47" s="38">
        <f t="shared" ref="D47:M47" si="8">SUM(D40:D46)</f>
        <v>540</v>
      </c>
      <c r="E47" s="38">
        <f t="shared" si="8"/>
        <v>730</v>
      </c>
      <c r="F47" s="38">
        <f t="shared" si="8"/>
        <v>20.529999999999998</v>
      </c>
      <c r="G47" s="38">
        <f t="shared" si="8"/>
        <v>31.655000000000001</v>
      </c>
      <c r="H47" s="38">
        <f t="shared" si="8"/>
        <v>17.224</v>
      </c>
      <c r="I47" s="38">
        <f t="shared" si="8"/>
        <v>25.114000000000001</v>
      </c>
      <c r="J47" s="38">
        <f t="shared" si="8"/>
        <v>83.86999999999999</v>
      </c>
      <c r="K47" s="38">
        <f t="shared" si="8"/>
        <v>136.875</v>
      </c>
      <c r="L47" s="38">
        <f t="shared" si="8"/>
        <v>613.01</v>
      </c>
      <c r="M47" s="38">
        <f t="shared" si="8"/>
        <v>924.83</v>
      </c>
      <c r="N47" s="5"/>
    </row>
    <row r="48" spans="1:14" ht="24.75" x14ac:dyDescent="0.25">
      <c r="A48" s="70"/>
      <c r="B48" s="55" t="s">
        <v>30</v>
      </c>
      <c r="C48" s="2" t="s">
        <v>69</v>
      </c>
      <c r="D48" s="2">
        <v>150</v>
      </c>
      <c r="E48" s="2">
        <v>200</v>
      </c>
      <c r="F48" s="2">
        <v>0.08</v>
      </c>
      <c r="G48" s="2">
        <v>0.08</v>
      </c>
      <c r="H48" s="2">
        <v>0</v>
      </c>
      <c r="I48" s="2">
        <v>0</v>
      </c>
      <c r="J48" s="2">
        <v>18.239999999999998</v>
      </c>
      <c r="K48" s="2">
        <v>23.23</v>
      </c>
      <c r="L48" s="2">
        <v>69.78</v>
      </c>
      <c r="M48" s="2">
        <v>88.48</v>
      </c>
      <c r="N48" s="7"/>
    </row>
    <row r="49" spans="1:14" x14ac:dyDescent="0.25">
      <c r="A49" s="70"/>
      <c r="B49" s="56"/>
      <c r="C49" s="2" t="s">
        <v>68</v>
      </c>
      <c r="D49" s="2">
        <v>20</v>
      </c>
      <c r="E49" s="2">
        <v>20</v>
      </c>
      <c r="F49" s="2">
        <v>1.5</v>
      </c>
      <c r="G49" s="2">
        <v>1.5</v>
      </c>
      <c r="H49" s="2">
        <v>1.96</v>
      </c>
      <c r="I49" s="2">
        <v>1.96</v>
      </c>
      <c r="J49" s="2">
        <v>14.88</v>
      </c>
      <c r="K49" s="2">
        <v>14.88</v>
      </c>
      <c r="L49" s="2">
        <v>83.4</v>
      </c>
      <c r="M49" s="2">
        <v>125.1</v>
      </c>
      <c r="N49" s="7"/>
    </row>
    <row r="50" spans="1:14" x14ac:dyDescent="0.25">
      <c r="A50" s="70"/>
      <c r="B50" s="112" t="s">
        <v>32</v>
      </c>
      <c r="C50" s="113"/>
      <c r="D50" s="38">
        <v>170</v>
      </c>
      <c r="E50" s="38">
        <v>220</v>
      </c>
      <c r="F50" s="38">
        <f t="shared" ref="F50" si="9">SUM(F48)</f>
        <v>0.08</v>
      </c>
      <c r="G50" s="38">
        <v>1.58</v>
      </c>
      <c r="H50" s="38">
        <v>1.96</v>
      </c>
      <c r="I50" s="38">
        <v>1.96</v>
      </c>
      <c r="J50" s="38">
        <v>33.119999999999997</v>
      </c>
      <c r="K50" s="38">
        <v>38.11</v>
      </c>
      <c r="L50" s="38">
        <v>153.18</v>
      </c>
      <c r="M50" s="38">
        <v>213.58</v>
      </c>
      <c r="N50" s="5"/>
    </row>
    <row r="51" spans="1:14" ht="15" customHeight="1" x14ac:dyDescent="0.25">
      <c r="A51" s="70"/>
      <c r="B51" s="114" t="s">
        <v>33</v>
      </c>
      <c r="C51" s="3" t="s">
        <v>93</v>
      </c>
      <c r="D51" s="3">
        <v>100</v>
      </c>
      <c r="E51" s="3">
        <v>110</v>
      </c>
      <c r="F51" s="3">
        <v>10.45</v>
      </c>
      <c r="G51" s="3">
        <v>11.335000000000001</v>
      </c>
      <c r="H51" s="3">
        <v>5.44</v>
      </c>
      <c r="I51" s="3">
        <v>7.2489999999999997</v>
      </c>
      <c r="J51" s="3">
        <v>7.72</v>
      </c>
      <c r="K51" s="3">
        <v>8.343</v>
      </c>
      <c r="L51" s="3">
        <v>121.6</v>
      </c>
      <c r="M51" s="3">
        <v>144.9</v>
      </c>
      <c r="N51" s="41"/>
    </row>
    <row r="52" spans="1:14" x14ac:dyDescent="0.25">
      <c r="A52" s="70"/>
      <c r="B52" s="115"/>
      <c r="C52" s="3" t="s">
        <v>94</v>
      </c>
      <c r="D52" s="3">
        <v>30</v>
      </c>
      <c r="E52" s="3">
        <v>50</v>
      </c>
      <c r="F52" s="3">
        <v>0.7</v>
      </c>
      <c r="G52" s="3">
        <v>0.92300000000000004</v>
      </c>
      <c r="H52" s="3">
        <v>3.2</v>
      </c>
      <c r="I52" s="3">
        <v>3.97</v>
      </c>
      <c r="J52" s="3">
        <v>2.2410000000000001</v>
      </c>
      <c r="K52" s="3">
        <v>2.4</v>
      </c>
      <c r="L52" s="3">
        <v>46</v>
      </c>
      <c r="M52" s="3">
        <v>56</v>
      </c>
      <c r="N52" s="41"/>
    </row>
    <row r="53" spans="1:14" ht="43.5" customHeight="1" x14ac:dyDescent="0.25">
      <c r="A53" s="70"/>
      <c r="B53" s="115"/>
      <c r="C53" s="57" t="s">
        <v>41</v>
      </c>
      <c r="D53" s="3">
        <v>50</v>
      </c>
      <c r="E53" s="3">
        <v>50</v>
      </c>
      <c r="F53" s="3">
        <v>1.47</v>
      </c>
      <c r="G53" s="3">
        <v>1.47</v>
      </c>
      <c r="H53" s="3">
        <v>9.4E-2</v>
      </c>
      <c r="I53" s="3">
        <v>9.4E-2</v>
      </c>
      <c r="J53" s="3">
        <v>2.96</v>
      </c>
      <c r="K53" s="3">
        <v>2.96</v>
      </c>
      <c r="L53" s="2">
        <v>18.600000000000001</v>
      </c>
      <c r="M53" s="2">
        <v>18.600000000000001</v>
      </c>
      <c r="N53" s="7"/>
    </row>
    <row r="54" spans="1:14" x14ac:dyDescent="0.25">
      <c r="A54" s="70"/>
      <c r="B54" s="115"/>
      <c r="C54" s="51" t="s">
        <v>36</v>
      </c>
      <c r="D54" s="3">
        <v>150</v>
      </c>
      <c r="E54" s="3">
        <v>200</v>
      </c>
      <c r="F54" s="3">
        <v>0.19</v>
      </c>
      <c r="G54" s="3">
        <v>0.21</v>
      </c>
      <c r="H54" s="3">
        <v>3.3000000000000002E-2</v>
      </c>
      <c r="I54" s="3">
        <v>3.1E-2</v>
      </c>
      <c r="J54" s="3">
        <v>10.3</v>
      </c>
      <c r="K54" s="3">
        <v>18.288</v>
      </c>
      <c r="L54" s="3">
        <v>44.43</v>
      </c>
      <c r="M54" s="3">
        <v>63.536000000000001</v>
      </c>
      <c r="N54" s="7"/>
    </row>
    <row r="55" spans="1:14" x14ac:dyDescent="0.25">
      <c r="A55" s="70"/>
      <c r="B55" s="116"/>
      <c r="C55" s="3" t="s">
        <v>27</v>
      </c>
      <c r="D55" s="3">
        <v>20</v>
      </c>
      <c r="E55" s="3">
        <v>20</v>
      </c>
      <c r="F55" s="3">
        <v>1.64</v>
      </c>
      <c r="G55" s="3">
        <v>1.64</v>
      </c>
      <c r="H55" s="3">
        <v>0.23200000000000001</v>
      </c>
      <c r="I55" s="3">
        <v>0.23200000000000001</v>
      </c>
      <c r="J55" s="3">
        <v>9.5559999999999992</v>
      </c>
      <c r="K55" s="3">
        <v>9.5559999999999992</v>
      </c>
      <c r="L55" s="3">
        <v>47.8</v>
      </c>
      <c r="M55" s="3">
        <v>47.8</v>
      </c>
      <c r="N55" s="7"/>
    </row>
    <row r="56" spans="1:14" x14ac:dyDescent="0.25">
      <c r="A56" s="70"/>
      <c r="B56" s="102" t="s">
        <v>37</v>
      </c>
      <c r="C56" s="103"/>
      <c r="D56" s="4">
        <f t="shared" ref="D56:M56" si="10">SUM(D51:D55)</f>
        <v>350</v>
      </c>
      <c r="E56" s="4">
        <f t="shared" si="10"/>
        <v>430</v>
      </c>
      <c r="F56" s="4">
        <f t="shared" si="10"/>
        <v>14.45</v>
      </c>
      <c r="G56" s="4">
        <f t="shared" si="10"/>
        <v>15.578000000000003</v>
      </c>
      <c r="H56" s="4">
        <f t="shared" si="10"/>
        <v>8.9989999999999988</v>
      </c>
      <c r="I56" s="4">
        <f t="shared" si="10"/>
        <v>11.575999999999999</v>
      </c>
      <c r="J56" s="4">
        <f t="shared" si="10"/>
        <v>32.777000000000001</v>
      </c>
      <c r="K56" s="4">
        <f t="shared" si="10"/>
        <v>41.546999999999997</v>
      </c>
      <c r="L56" s="4">
        <f t="shared" si="10"/>
        <v>278.43</v>
      </c>
      <c r="M56" s="4">
        <f t="shared" si="10"/>
        <v>330.83600000000001</v>
      </c>
      <c r="N56" s="5"/>
    </row>
    <row r="57" spans="1:14" x14ac:dyDescent="0.25">
      <c r="A57" s="71"/>
      <c r="B57" s="102" t="s">
        <v>38</v>
      </c>
      <c r="C57" s="103"/>
      <c r="D57" s="54">
        <f t="shared" ref="D57:M57" si="11">D37+D39+D47+D50+D56</f>
        <v>1546</v>
      </c>
      <c r="E57" s="54">
        <f t="shared" si="11"/>
        <v>1981</v>
      </c>
      <c r="F57" s="54">
        <f t="shared" si="11"/>
        <v>51.183999999999997</v>
      </c>
      <c r="G57" s="54">
        <f t="shared" si="11"/>
        <v>69.070999999999998</v>
      </c>
      <c r="H57" s="54">
        <f t="shared" si="11"/>
        <v>43.819000000000003</v>
      </c>
      <c r="I57" s="54">
        <f t="shared" si="11"/>
        <v>59.192999999999998</v>
      </c>
      <c r="J57" s="54">
        <f t="shared" si="11"/>
        <v>212.238</v>
      </c>
      <c r="K57" s="54">
        <f t="shared" si="11"/>
        <v>294.553</v>
      </c>
      <c r="L57" s="20">
        <f t="shared" si="11"/>
        <v>1498.96</v>
      </c>
      <c r="M57" s="54">
        <f t="shared" si="11"/>
        <v>2069.3526000000002</v>
      </c>
      <c r="N57" s="38"/>
    </row>
    <row r="58" spans="1:14" x14ac:dyDescent="0.25">
      <c r="A58" s="28"/>
    </row>
    <row r="59" spans="1:14" x14ac:dyDescent="0.25">
      <c r="A59" s="82" t="s">
        <v>1</v>
      </c>
      <c r="B59" s="85" t="s">
        <v>2</v>
      </c>
      <c r="C59" s="96" t="s">
        <v>3</v>
      </c>
      <c r="D59" s="88" t="s">
        <v>4</v>
      </c>
      <c r="E59" s="89"/>
      <c r="F59" s="75" t="s">
        <v>5</v>
      </c>
      <c r="G59" s="76"/>
      <c r="H59" s="76"/>
      <c r="I59" s="76"/>
      <c r="J59" s="76"/>
      <c r="K59" s="77"/>
      <c r="L59" s="78" t="s">
        <v>6</v>
      </c>
      <c r="M59" s="79"/>
      <c r="N59" s="66" t="s">
        <v>7</v>
      </c>
    </row>
    <row r="60" spans="1:14" x14ac:dyDescent="0.25">
      <c r="A60" s="83"/>
      <c r="B60" s="86"/>
      <c r="C60" s="97"/>
      <c r="D60" s="90"/>
      <c r="E60" s="91"/>
      <c r="F60" s="75" t="s">
        <v>8</v>
      </c>
      <c r="G60" s="77"/>
      <c r="H60" s="75" t="s">
        <v>9</v>
      </c>
      <c r="I60" s="77"/>
      <c r="J60" s="75" t="s">
        <v>10</v>
      </c>
      <c r="K60" s="77"/>
      <c r="L60" s="80"/>
      <c r="M60" s="81"/>
      <c r="N60" s="67"/>
    </row>
    <row r="61" spans="1:14" x14ac:dyDescent="0.25">
      <c r="A61" s="84"/>
      <c r="B61" s="87"/>
      <c r="C61" s="98"/>
      <c r="D61" s="1" t="s">
        <v>11</v>
      </c>
      <c r="E61" s="1" t="s">
        <v>12</v>
      </c>
      <c r="F61" s="1" t="s">
        <v>11</v>
      </c>
      <c r="G61" s="1" t="s">
        <v>12</v>
      </c>
      <c r="H61" s="1" t="s">
        <v>11</v>
      </c>
      <c r="I61" s="1" t="s">
        <v>12</v>
      </c>
      <c r="J61" s="1" t="s">
        <v>11</v>
      </c>
      <c r="K61" s="1" t="s">
        <v>12</v>
      </c>
      <c r="L61" s="1" t="s">
        <v>11</v>
      </c>
      <c r="M61" s="1" t="s">
        <v>12</v>
      </c>
      <c r="N61" s="68"/>
    </row>
    <row r="62" spans="1:14" x14ac:dyDescent="0.25">
      <c r="A62" s="69" t="s">
        <v>52</v>
      </c>
      <c r="B62" s="72" t="s">
        <v>14</v>
      </c>
      <c r="C62" s="3" t="s">
        <v>95</v>
      </c>
      <c r="D62" s="3">
        <v>150</v>
      </c>
      <c r="E62" s="3">
        <v>200</v>
      </c>
      <c r="F62" s="3">
        <v>5.56</v>
      </c>
      <c r="G62" s="3">
        <v>7.1150000000000002</v>
      </c>
      <c r="H62" s="3">
        <v>4.7510000000000003</v>
      </c>
      <c r="I62" s="3">
        <v>9.25</v>
      </c>
      <c r="J62" s="3">
        <v>22.79</v>
      </c>
      <c r="K62" s="3">
        <v>28.731999999999999</v>
      </c>
      <c r="L62" s="3">
        <v>165</v>
      </c>
      <c r="M62" s="3">
        <v>226</v>
      </c>
      <c r="N62" s="3"/>
    </row>
    <row r="63" spans="1:14" x14ac:dyDescent="0.25">
      <c r="A63" s="70"/>
      <c r="B63" s="73"/>
      <c r="C63" s="7" t="s">
        <v>42</v>
      </c>
      <c r="D63" s="7">
        <v>150</v>
      </c>
      <c r="E63" s="7">
        <v>200</v>
      </c>
      <c r="F63" s="7">
        <v>3.6019999999999999</v>
      </c>
      <c r="G63" s="7">
        <v>4.4039999999999999</v>
      </c>
      <c r="H63" s="7">
        <v>4.0149999999999997</v>
      </c>
      <c r="I63" s="7">
        <v>4.83</v>
      </c>
      <c r="J63" s="7">
        <v>5.9189999999999996</v>
      </c>
      <c r="K63" s="7">
        <v>50.112000000000002</v>
      </c>
      <c r="L63" s="7">
        <v>73.099999999999994</v>
      </c>
      <c r="M63" s="7">
        <v>137.41999999999999</v>
      </c>
      <c r="N63" s="7"/>
    </row>
    <row r="64" spans="1:14" x14ac:dyDescent="0.25">
      <c r="A64" s="70"/>
      <c r="B64" s="73"/>
      <c r="C64" s="2"/>
      <c r="D64" s="29"/>
      <c r="E64" s="2"/>
      <c r="F64" s="2"/>
      <c r="G64" s="2"/>
      <c r="H64" s="2"/>
      <c r="I64" s="2"/>
      <c r="J64" s="2"/>
      <c r="K64" s="2"/>
      <c r="L64" s="7"/>
      <c r="M64" s="7"/>
      <c r="N64" s="7"/>
    </row>
    <row r="65" spans="1:14" x14ac:dyDescent="0.25">
      <c r="A65" s="70"/>
      <c r="B65" s="73"/>
      <c r="C65" s="7" t="s">
        <v>17</v>
      </c>
      <c r="D65" s="7">
        <v>20</v>
      </c>
      <c r="E65" s="7">
        <v>30</v>
      </c>
      <c r="F65" s="7">
        <v>1.5</v>
      </c>
      <c r="G65" s="7">
        <v>2.25</v>
      </c>
      <c r="H65" s="7">
        <v>0.57999999999999996</v>
      </c>
      <c r="I65" s="7">
        <v>0.77</v>
      </c>
      <c r="J65" s="7">
        <v>10.103999999999999</v>
      </c>
      <c r="K65" s="7">
        <v>15.156000000000001</v>
      </c>
      <c r="L65" s="7">
        <v>52.6</v>
      </c>
      <c r="M65" s="7">
        <v>78.900000000000006</v>
      </c>
      <c r="N65" s="7"/>
    </row>
    <row r="66" spans="1:14" x14ac:dyDescent="0.25">
      <c r="A66" s="70"/>
      <c r="B66" s="102" t="s">
        <v>18</v>
      </c>
      <c r="C66" s="103"/>
      <c r="D66" s="4">
        <f t="shared" ref="D66:M66" si="12">SUM(D62:D65)</f>
        <v>320</v>
      </c>
      <c r="E66" s="4">
        <f t="shared" si="12"/>
        <v>430</v>
      </c>
      <c r="F66" s="4">
        <f t="shared" si="12"/>
        <v>10.661999999999999</v>
      </c>
      <c r="G66" s="4">
        <f t="shared" si="12"/>
        <v>13.769</v>
      </c>
      <c r="H66" s="4">
        <f t="shared" si="12"/>
        <v>9.3460000000000001</v>
      </c>
      <c r="I66" s="4">
        <f t="shared" si="12"/>
        <v>14.85</v>
      </c>
      <c r="J66" s="4">
        <f t="shared" si="12"/>
        <v>38.813000000000002</v>
      </c>
      <c r="K66" s="4">
        <f t="shared" si="12"/>
        <v>94</v>
      </c>
      <c r="L66" s="4">
        <f t="shared" si="12"/>
        <v>290.7</v>
      </c>
      <c r="M66" s="4">
        <f t="shared" si="12"/>
        <v>442.31999999999994</v>
      </c>
      <c r="N66" s="5"/>
    </row>
    <row r="67" spans="1:14" ht="18" x14ac:dyDescent="0.25">
      <c r="A67" s="70"/>
      <c r="B67" s="6" t="s">
        <v>19</v>
      </c>
      <c r="C67" s="7" t="s">
        <v>54</v>
      </c>
      <c r="D67" s="23">
        <v>108</v>
      </c>
      <c r="E67" s="7">
        <v>114</v>
      </c>
      <c r="F67" s="7">
        <v>1.62</v>
      </c>
      <c r="G67" s="7">
        <v>1.026</v>
      </c>
      <c r="H67" s="7">
        <v>0</v>
      </c>
      <c r="I67" s="7">
        <v>0</v>
      </c>
      <c r="J67" s="7">
        <v>22.68</v>
      </c>
      <c r="K67" s="7">
        <v>27.588000000000001</v>
      </c>
      <c r="L67" s="7">
        <v>103.68</v>
      </c>
      <c r="M67" s="7">
        <v>114.4</v>
      </c>
      <c r="N67" s="7"/>
    </row>
    <row r="68" spans="1:14" x14ac:dyDescent="0.25">
      <c r="A68" s="70"/>
      <c r="B68" s="102" t="s">
        <v>21</v>
      </c>
      <c r="C68" s="103"/>
      <c r="D68" s="10">
        <f>SUM(D67)</f>
        <v>108</v>
      </c>
      <c r="E68" s="10">
        <f t="shared" ref="E68:M68" si="13">SUM(E67)</f>
        <v>114</v>
      </c>
      <c r="F68" s="10">
        <f t="shared" si="13"/>
        <v>1.62</v>
      </c>
      <c r="G68" s="10">
        <f t="shared" si="13"/>
        <v>1.026</v>
      </c>
      <c r="H68" s="10">
        <f t="shared" si="13"/>
        <v>0</v>
      </c>
      <c r="I68" s="10">
        <f t="shared" si="13"/>
        <v>0</v>
      </c>
      <c r="J68" s="10">
        <f t="shared" si="13"/>
        <v>22.68</v>
      </c>
      <c r="K68" s="10">
        <f t="shared" si="13"/>
        <v>27.588000000000001</v>
      </c>
      <c r="L68" s="10">
        <f t="shared" si="13"/>
        <v>103.68</v>
      </c>
      <c r="M68" s="10">
        <f t="shared" si="13"/>
        <v>114.4</v>
      </c>
      <c r="N68" s="5"/>
    </row>
    <row r="69" spans="1:14" ht="43.5" customHeight="1" x14ac:dyDescent="0.25">
      <c r="A69" s="70"/>
      <c r="B69" s="72" t="s">
        <v>22</v>
      </c>
      <c r="C69" s="12" t="s">
        <v>96</v>
      </c>
      <c r="D69" s="3">
        <v>150</v>
      </c>
      <c r="E69" s="3">
        <v>200</v>
      </c>
      <c r="F69" s="3">
        <v>0.65</v>
      </c>
      <c r="G69" s="3">
        <v>0.75600000000000001</v>
      </c>
      <c r="H69" s="3">
        <v>1.65</v>
      </c>
      <c r="I69" s="3">
        <v>2.4750000000000001</v>
      </c>
      <c r="J69" s="3">
        <v>5.6829999999999998</v>
      </c>
      <c r="K69" s="3">
        <v>6.4870000000000001</v>
      </c>
      <c r="L69" s="3">
        <v>39.149000000000001</v>
      </c>
      <c r="M69" s="3">
        <v>50.07</v>
      </c>
      <c r="N69" s="7"/>
    </row>
    <row r="70" spans="1:14" x14ac:dyDescent="0.25">
      <c r="A70" s="70"/>
      <c r="B70" s="73"/>
      <c r="C70" s="13" t="s">
        <v>56</v>
      </c>
      <c r="D70" s="7">
        <v>60</v>
      </c>
      <c r="E70" s="7">
        <v>70</v>
      </c>
      <c r="F70" s="7">
        <v>8.2149999999999999</v>
      </c>
      <c r="G70" s="7">
        <v>8.6170000000000009</v>
      </c>
      <c r="H70" s="41">
        <v>8.1750000000000007</v>
      </c>
      <c r="I70" s="41">
        <v>10.9</v>
      </c>
      <c r="J70" s="7">
        <v>7.7919999999999998</v>
      </c>
      <c r="K70" s="7">
        <v>10.831</v>
      </c>
      <c r="L70" s="7">
        <v>157.36199999999999</v>
      </c>
      <c r="M70" s="7">
        <v>165.77</v>
      </c>
      <c r="N70" s="7"/>
    </row>
    <row r="71" spans="1:14" x14ac:dyDescent="0.25">
      <c r="A71" s="70"/>
      <c r="B71" s="73"/>
      <c r="C71" s="7" t="s">
        <v>97</v>
      </c>
      <c r="D71" s="7">
        <v>110</v>
      </c>
      <c r="E71" s="7">
        <v>130</v>
      </c>
      <c r="F71" s="7">
        <v>2.9329999999999998</v>
      </c>
      <c r="G71" s="7">
        <v>3.46</v>
      </c>
      <c r="H71" s="7">
        <v>5.9710000000000001</v>
      </c>
      <c r="I71" s="7">
        <v>7.056</v>
      </c>
      <c r="J71" s="7">
        <v>11.922000000000001</v>
      </c>
      <c r="K71" s="7">
        <v>14.08</v>
      </c>
      <c r="L71" s="7">
        <v>113.03</v>
      </c>
      <c r="M71" s="7">
        <v>133.5</v>
      </c>
      <c r="N71" s="7"/>
    </row>
    <row r="72" spans="1:14" x14ac:dyDescent="0.25">
      <c r="A72" s="70"/>
      <c r="B72" s="73"/>
      <c r="C72" s="3" t="s">
        <v>76</v>
      </c>
      <c r="D72" s="3">
        <v>150</v>
      </c>
      <c r="E72" s="3">
        <v>200</v>
      </c>
      <c r="F72" s="3">
        <v>8.6999999999999994E-2</v>
      </c>
      <c r="G72" s="3">
        <v>0.108</v>
      </c>
      <c r="H72" s="3">
        <v>8.3000000000000004E-2</v>
      </c>
      <c r="I72" s="3">
        <v>0</v>
      </c>
      <c r="J72" s="3">
        <v>15.585000000000001</v>
      </c>
      <c r="K72" s="3">
        <v>18.129000000000001</v>
      </c>
      <c r="L72" s="2">
        <v>63.4</v>
      </c>
      <c r="M72" s="2">
        <v>69.599999999999994</v>
      </c>
      <c r="N72" s="7"/>
    </row>
    <row r="73" spans="1:14" x14ac:dyDescent="0.25">
      <c r="A73" s="70"/>
      <c r="B73" s="73"/>
      <c r="C73" s="7" t="s">
        <v>27</v>
      </c>
      <c r="D73" s="7">
        <v>20</v>
      </c>
      <c r="E73" s="7">
        <v>30</v>
      </c>
      <c r="F73" s="7">
        <v>1.64</v>
      </c>
      <c r="G73" s="7">
        <v>2.46</v>
      </c>
      <c r="H73" s="7">
        <v>0.23200000000000001</v>
      </c>
      <c r="I73" s="7">
        <v>0.34799999999999998</v>
      </c>
      <c r="J73" s="7">
        <v>9.5559999999999992</v>
      </c>
      <c r="K73" s="7">
        <v>14.334</v>
      </c>
      <c r="L73" s="7">
        <v>47.8</v>
      </c>
      <c r="M73" s="7">
        <v>71.7</v>
      </c>
      <c r="N73" s="7"/>
    </row>
    <row r="74" spans="1:14" x14ac:dyDescent="0.25">
      <c r="A74" s="70"/>
      <c r="B74" s="74"/>
      <c r="C74" s="15" t="s">
        <v>28</v>
      </c>
      <c r="D74" s="7">
        <v>40</v>
      </c>
      <c r="E74" s="7">
        <v>50</v>
      </c>
      <c r="F74" s="7">
        <v>2.8079999999999998</v>
      </c>
      <c r="G74" s="7">
        <v>3.51</v>
      </c>
      <c r="H74" s="7">
        <v>0.436</v>
      </c>
      <c r="I74" s="7">
        <v>0.54500000000000004</v>
      </c>
      <c r="J74" s="7">
        <v>18.52</v>
      </c>
      <c r="K74" s="7">
        <v>23.15</v>
      </c>
      <c r="L74" s="7">
        <v>86.4</v>
      </c>
      <c r="M74" s="7">
        <v>108</v>
      </c>
      <c r="N74" s="7"/>
    </row>
    <row r="75" spans="1:14" x14ac:dyDescent="0.25">
      <c r="A75" s="70"/>
      <c r="B75" s="102" t="s">
        <v>29</v>
      </c>
      <c r="C75" s="103"/>
      <c r="D75" s="4">
        <f t="shared" ref="D75:M75" si="14">SUM(D69:D74)</f>
        <v>530</v>
      </c>
      <c r="E75" s="4">
        <f t="shared" si="14"/>
        <v>680</v>
      </c>
      <c r="F75" s="4">
        <f t="shared" si="14"/>
        <v>16.332999999999998</v>
      </c>
      <c r="G75" s="4">
        <f t="shared" si="14"/>
        <v>18.911000000000001</v>
      </c>
      <c r="H75" s="4">
        <f t="shared" si="14"/>
        <v>16.547000000000001</v>
      </c>
      <c r="I75" s="4">
        <f t="shared" si="14"/>
        <v>21.324000000000002</v>
      </c>
      <c r="J75" s="4">
        <f t="shared" si="14"/>
        <v>69.057999999999993</v>
      </c>
      <c r="K75" s="4">
        <f t="shared" si="14"/>
        <v>87.010999999999996</v>
      </c>
      <c r="L75" s="4">
        <f t="shared" si="14"/>
        <v>507.14099999999996</v>
      </c>
      <c r="M75" s="4">
        <f t="shared" si="14"/>
        <v>598.6400000000001</v>
      </c>
      <c r="N75" s="5"/>
    </row>
    <row r="76" spans="1:14" ht="24.75" x14ac:dyDescent="0.25">
      <c r="A76" s="70"/>
      <c r="B76" s="55" t="s">
        <v>30</v>
      </c>
      <c r="C76" s="2" t="s">
        <v>60</v>
      </c>
      <c r="D76" s="3">
        <v>150</v>
      </c>
      <c r="E76" s="3">
        <v>200</v>
      </c>
      <c r="F76" s="3">
        <v>4.5</v>
      </c>
      <c r="G76" s="3">
        <v>6</v>
      </c>
      <c r="H76" s="3">
        <v>3.75</v>
      </c>
      <c r="I76" s="3">
        <v>5</v>
      </c>
      <c r="J76" s="3">
        <v>16.5</v>
      </c>
      <c r="K76" s="3">
        <v>22</v>
      </c>
      <c r="L76" s="2">
        <v>118.5</v>
      </c>
      <c r="M76" s="2">
        <v>158</v>
      </c>
      <c r="N76" s="3"/>
    </row>
    <row r="77" spans="1:14" x14ac:dyDescent="0.25">
      <c r="A77" s="70"/>
      <c r="B77" s="102" t="s">
        <v>32</v>
      </c>
      <c r="C77" s="103"/>
      <c r="D77" s="4">
        <f>SUM(D76)</f>
        <v>150</v>
      </c>
      <c r="E77" s="4">
        <f t="shared" ref="E77:M77" si="15">SUM(E76)</f>
        <v>200</v>
      </c>
      <c r="F77" s="4">
        <f t="shared" si="15"/>
        <v>4.5</v>
      </c>
      <c r="G77" s="4">
        <f t="shared" si="15"/>
        <v>6</v>
      </c>
      <c r="H77" s="4">
        <f t="shared" si="15"/>
        <v>3.75</v>
      </c>
      <c r="I77" s="4">
        <f t="shared" si="15"/>
        <v>5</v>
      </c>
      <c r="J77" s="4">
        <f t="shared" si="15"/>
        <v>16.5</v>
      </c>
      <c r="K77" s="4">
        <f t="shared" si="15"/>
        <v>22</v>
      </c>
      <c r="L77" s="4">
        <f t="shared" si="15"/>
        <v>118.5</v>
      </c>
      <c r="M77" s="4">
        <f t="shared" si="15"/>
        <v>158</v>
      </c>
      <c r="N77" s="5"/>
    </row>
    <row r="78" spans="1:14" x14ac:dyDescent="0.25">
      <c r="A78" s="70"/>
      <c r="B78" s="104" t="s">
        <v>33</v>
      </c>
      <c r="C78" s="7" t="s">
        <v>98</v>
      </c>
      <c r="D78" s="7">
        <v>110</v>
      </c>
      <c r="E78" s="7">
        <v>130</v>
      </c>
      <c r="F78" s="7">
        <v>13.396000000000001</v>
      </c>
      <c r="G78" s="7">
        <v>16.66</v>
      </c>
      <c r="H78" s="7">
        <v>19.547999999999998</v>
      </c>
      <c r="I78" s="7">
        <v>23.547999999999998</v>
      </c>
      <c r="J78" s="7">
        <v>18.82</v>
      </c>
      <c r="K78" s="7">
        <v>20.542999999999999</v>
      </c>
      <c r="L78" s="7">
        <v>302.2</v>
      </c>
      <c r="M78" s="7">
        <v>357.94</v>
      </c>
      <c r="N78" s="7"/>
    </row>
    <row r="79" spans="1:14" x14ac:dyDescent="0.25">
      <c r="A79" s="70"/>
      <c r="B79" s="105"/>
      <c r="C79" s="2" t="s">
        <v>91</v>
      </c>
      <c r="D79" s="2">
        <v>30</v>
      </c>
      <c r="E79" s="2">
        <v>50</v>
      </c>
      <c r="F79" s="2">
        <v>2.5999999999999999E-2</v>
      </c>
      <c r="G79" s="2">
        <v>4.2999999999999997E-2</v>
      </c>
      <c r="H79" s="58">
        <v>0</v>
      </c>
      <c r="I79" s="2">
        <v>0</v>
      </c>
      <c r="J79" s="2">
        <v>11.377000000000001</v>
      </c>
      <c r="K79" s="2">
        <v>18.96</v>
      </c>
      <c r="L79" s="2">
        <v>44.04</v>
      </c>
      <c r="M79" s="2">
        <v>73.400000000000006</v>
      </c>
      <c r="N79" s="41"/>
    </row>
    <row r="80" spans="1:14" x14ac:dyDescent="0.25">
      <c r="A80" s="70"/>
      <c r="B80" s="105"/>
      <c r="C80" s="3" t="s">
        <v>51</v>
      </c>
      <c r="D80" s="3">
        <v>150</v>
      </c>
      <c r="E80" s="3">
        <v>200</v>
      </c>
      <c r="F80" s="3">
        <v>0.06</v>
      </c>
      <c r="G80" s="3">
        <v>0.06</v>
      </c>
      <c r="H80" s="3">
        <v>1.4999999999999999E-2</v>
      </c>
      <c r="I80" s="3">
        <v>1.4999999999999999E-2</v>
      </c>
      <c r="J80" s="3">
        <v>7.9960000000000004</v>
      </c>
      <c r="K80" s="3">
        <f>0.012+7.984</f>
        <v>7.9959999999999996</v>
      </c>
      <c r="L80" s="3">
        <v>31.138000000000002</v>
      </c>
      <c r="M80" s="3">
        <v>41.517000000000003</v>
      </c>
      <c r="N80" s="7"/>
    </row>
    <row r="81" spans="1:14" x14ac:dyDescent="0.25">
      <c r="A81" s="70"/>
      <c r="B81" s="106"/>
      <c r="C81" s="7" t="s">
        <v>27</v>
      </c>
      <c r="D81" s="7">
        <v>20</v>
      </c>
      <c r="E81" s="7">
        <v>20</v>
      </c>
      <c r="F81" s="7">
        <v>1.64</v>
      </c>
      <c r="G81" s="7">
        <v>1.64</v>
      </c>
      <c r="H81" s="7">
        <v>0.23200000000000001</v>
      </c>
      <c r="I81" s="7">
        <v>0.23200000000000001</v>
      </c>
      <c r="J81" s="7">
        <v>9.5559999999999992</v>
      </c>
      <c r="K81" s="7">
        <v>9.5559999999999992</v>
      </c>
      <c r="L81" s="7">
        <v>47.8</v>
      </c>
      <c r="M81" s="7">
        <v>47.8</v>
      </c>
      <c r="N81" s="7"/>
    </row>
    <row r="82" spans="1:14" x14ac:dyDescent="0.25">
      <c r="A82" s="70"/>
      <c r="B82" s="102" t="s">
        <v>37</v>
      </c>
      <c r="C82" s="103"/>
      <c r="D82" s="4">
        <f t="shared" ref="D82:M82" si="16">SUM(D78:D81)</f>
        <v>310</v>
      </c>
      <c r="E82" s="4">
        <f t="shared" si="16"/>
        <v>400</v>
      </c>
      <c r="F82" s="4">
        <f t="shared" si="16"/>
        <v>15.122000000000002</v>
      </c>
      <c r="G82" s="4">
        <f t="shared" si="16"/>
        <v>18.402999999999999</v>
      </c>
      <c r="H82" s="4">
        <f t="shared" si="16"/>
        <v>19.794999999999998</v>
      </c>
      <c r="I82" s="4">
        <f t="shared" si="16"/>
        <v>23.794999999999998</v>
      </c>
      <c r="J82" s="4">
        <f t="shared" si="16"/>
        <v>47.749000000000002</v>
      </c>
      <c r="K82" s="4">
        <f t="shared" si="16"/>
        <v>57.055</v>
      </c>
      <c r="L82" s="4">
        <f t="shared" si="16"/>
        <v>425.178</v>
      </c>
      <c r="M82" s="4">
        <f t="shared" si="16"/>
        <v>520.65700000000004</v>
      </c>
      <c r="N82" s="5"/>
    </row>
    <row r="83" spans="1:14" x14ac:dyDescent="0.25">
      <c r="A83" s="71"/>
      <c r="B83" s="102" t="s">
        <v>38</v>
      </c>
      <c r="C83" s="103"/>
      <c r="D83" s="54">
        <f t="shared" ref="D83:M83" si="17">D66+D68+D75+D77+D82</f>
        <v>1418</v>
      </c>
      <c r="E83" s="54">
        <f t="shared" si="17"/>
        <v>1824</v>
      </c>
      <c r="F83" s="54">
        <f t="shared" si="17"/>
        <v>48.236999999999995</v>
      </c>
      <c r="G83" s="54">
        <f t="shared" si="17"/>
        <v>58.109000000000002</v>
      </c>
      <c r="H83" s="54">
        <f t="shared" si="17"/>
        <v>49.438000000000002</v>
      </c>
      <c r="I83" s="54">
        <f t="shared" si="17"/>
        <v>64.968999999999994</v>
      </c>
      <c r="J83" s="54">
        <f t="shared" si="17"/>
        <v>194.79999999999998</v>
      </c>
      <c r="K83" s="54">
        <f t="shared" si="17"/>
        <v>287.654</v>
      </c>
      <c r="L83" s="20">
        <f t="shared" si="17"/>
        <v>1445.1990000000001</v>
      </c>
      <c r="M83" s="20">
        <f t="shared" si="17"/>
        <v>1834.0170000000003</v>
      </c>
      <c r="N83" s="5"/>
    </row>
    <row r="84" spans="1:14" x14ac:dyDescent="0.25">
      <c r="A84" s="28"/>
    </row>
    <row r="85" spans="1:14" ht="15" customHeight="1" x14ac:dyDescent="0.25">
      <c r="A85" s="82" t="s">
        <v>1</v>
      </c>
      <c r="B85" s="85" t="s">
        <v>2</v>
      </c>
      <c r="C85" s="96" t="s">
        <v>3</v>
      </c>
      <c r="D85" s="88" t="s">
        <v>4</v>
      </c>
      <c r="E85" s="89"/>
      <c r="F85" s="75" t="s">
        <v>5</v>
      </c>
      <c r="G85" s="76"/>
      <c r="H85" s="76"/>
      <c r="I85" s="76"/>
      <c r="J85" s="76"/>
      <c r="K85" s="77"/>
      <c r="L85" s="78" t="s">
        <v>6</v>
      </c>
      <c r="M85" s="79"/>
      <c r="N85" s="66" t="s">
        <v>7</v>
      </c>
    </row>
    <row r="86" spans="1:14" x14ac:dyDescent="0.25">
      <c r="A86" s="83"/>
      <c r="B86" s="86"/>
      <c r="C86" s="97"/>
      <c r="D86" s="90"/>
      <c r="E86" s="91"/>
      <c r="F86" s="75" t="s">
        <v>8</v>
      </c>
      <c r="G86" s="77"/>
      <c r="H86" s="75" t="s">
        <v>9</v>
      </c>
      <c r="I86" s="77"/>
      <c r="J86" s="75" t="s">
        <v>10</v>
      </c>
      <c r="K86" s="77"/>
      <c r="L86" s="80"/>
      <c r="M86" s="81"/>
      <c r="N86" s="67"/>
    </row>
    <row r="87" spans="1:14" x14ac:dyDescent="0.25">
      <c r="A87" s="84"/>
      <c r="B87" s="87"/>
      <c r="C87" s="98"/>
      <c r="D87" s="1" t="s">
        <v>11</v>
      </c>
      <c r="E87" s="1" t="s">
        <v>12</v>
      </c>
      <c r="F87" s="1" t="s">
        <v>11</v>
      </c>
      <c r="G87" s="1" t="s">
        <v>12</v>
      </c>
      <c r="H87" s="1" t="s">
        <v>11</v>
      </c>
      <c r="I87" s="1" t="s">
        <v>12</v>
      </c>
      <c r="J87" s="1" t="s">
        <v>11</v>
      </c>
      <c r="K87" s="1" t="s">
        <v>12</v>
      </c>
      <c r="L87" s="1" t="s">
        <v>11</v>
      </c>
      <c r="M87" s="1" t="s">
        <v>12</v>
      </c>
      <c r="N87" s="68"/>
    </row>
    <row r="88" spans="1:14" ht="15" customHeight="1" x14ac:dyDescent="0.25">
      <c r="A88" s="69" t="s">
        <v>64</v>
      </c>
      <c r="B88" s="122" t="s">
        <v>14</v>
      </c>
      <c r="C88" s="3" t="s">
        <v>99</v>
      </c>
      <c r="D88" s="3">
        <v>150</v>
      </c>
      <c r="E88" s="3">
        <v>200</v>
      </c>
      <c r="F88" s="3">
        <v>5.3890000000000002</v>
      </c>
      <c r="G88" s="3">
        <v>6.76</v>
      </c>
      <c r="H88" s="3">
        <v>6.53</v>
      </c>
      <c r="I88" s="3">
        <v>8.9450000000000003</v>
      </c>
      <c r="J88" s="3">
        <v>20.605</v>
      </c>
      <c r="K88" s="3">
        <v>25.707000000000001</v>
      </c>
      <c r="L88" s="3">
        <v>161.58000000000001</v>
      </c>
      <c r="M88" s="3">
        <v>204.8</v>
      </c>
      <c r="N88" s="7"/>
    </row>
    <row r="89" spans="1:14" x14ac:dyDescent="0.25">
      <c r="A89" s="70"/>
      <c r="B89" s="123"/>
      <c r="C89" s="3" t="s">
        <v>16</v>
      </c>
      <c r="D89" s="3">
        <v>150</v>
      </c>
      <c r="E89" s="3">
        <v>200</v>
      </c>
      <c r="F89" s="3">
        <v>3.51</v>
      </c>
      <c r="G89" s="3">
        <v>4.4779999999999998</v>
      </c>
      <c r="H89" s="3">
        <v>3.8759999999999999</v>
      </c>
      <c r="I89" s="3">
        <v>5.0880000000000001</v>
      </c>
      <c r="J89" s="3">
        <v>13.702</v>
      </c>
      <c r="K89" s="3">
        <v>20.035</v>
      </c>
      <c r="L89" s="3">
        <v>101.01</v>
      </c>
      <c r="M89" s="3">
        <v>138</v>
      </c>
      <c r="N89" s="7"/>
    </row>
    <row r="90" spans="1:14" x14ac:dyDescent="0.25">
      <c r="A90" s="70"/>
      <c r="B90" s="123"/>
      <c r="C90" s="3" t="s">
        <v>100</v>
      </c>
      <c r="D90" s="3">
        <v>20</v>
      </c>
      <c r="E90" s="3">
        <v>40</v>
      </c>
      <c r="F90" s="3">
        <v>2.8220000000000001</v>
      </c>
      <c r="G90" s="3">
        <v>5.7720000000000002</v>
      </c>
      <c r="H90" s="3">
        <v>2.5550000000000002</v>
      </c>
      <c r="I90" s="3">
        <v>5.226</v>
      </c>
      <c r="J90" s="3">
        <v>0.155</v>
      </c>
      <c r="K90" s="3">
        <v>0.317</v>
      </c>
      <c r="L90" s="3">
        <v>39.914000000000001</v>
      </c>
      <c r="M90" s="3">
        <v>71.415000000000006</v>
      </c>
      <c r="N90" s="7"/>
    </row>
    <row r="91" spans="1:14" x14ac:dyDescent="0.25">
      <c r="A91" s="70"/>
      <c r="B91" s="123"/>
      <c r="C91" s="3" t="s">
        <v>17</v>
      </c>
      <c r="D91" s="3">
        <v>20</v>
      </c>
      <c r="E91" s="3">
        <v>30</v>
      </c>
      <c r="F91" s="3">
        <v>1.5</v>
      </c>
      <c r="G91" s="3">
        <v>2.25</v>
      </c>
      <c r="H91" s="3">
        <v>0.57999999999999996</v>
      </c>
      <c r="I91" s="3">
        <v>0.77</v>
      </c>
      <c r="J91" s="3">
        <v>10.103999999999999</v>
      </c>
      <c r="K91" s="3">
        <v>15.156000000000001</v>
      </c>
      <c r="L91" s="3">
        <v>52.6</v>
      </c>
      <c r="M91" s="3">
        <v>78.900000000000006</v>
      </c>
      <c r="N91" s="7"/>
    </row>
    <row r="92" spans="1:14" x14ac:dyDescent="0.25">
      <c r="A92" s="70"/>
      <c r="B92" s="112" t="s">
        <v>18</v>
      </c>
      <c r="C92" s="113"/>
      <c r="D92" s="38">
        <f t="shared" ref="D92:M92" si="18">SUM(D88:D91)</f>
        <v>340</v>
      </c>
      <c r="E92" s="38">
        <f t="shared" si="18"/>
        <v>470</v>
      </c>
      <c r="F92" s="38">
        <f t="shared" si="18"/>
        <v>13.221</v>
      </c>
      <c r="G92" s="38">
        <f t="shared" si="18"/>
        <v>19.259999999999998</v>
      </c>
      <c r="H92" s="38">
        <f t="shared" si="18"/>
        <v>13.541</v>
      </c>
      <c r="I92" s="38">
        <f t="shared" si="18"/>
        <v>20.029</v>
      </c>
      <c r="J92" s="38">
        <f t="shared" si="18"/>
        <v>44.566000000000003</v>
      </c>
      <c r="K92" s="38">
        <f t="shared" si="18"/>
        <v>61.215000000000003</v>
      </c>
      <c r="L92" s="38">
        <f t="shared" si="18"/>
        <v>355.10400000000004</v>
      </c>
      <c r="M92" s="38">
        <f t="shared" si="18"/>
        <v>493.11500000000001</v>
      </c>
      <c r="N92" s="5"/>
    </row>
    <row r="93" spans="1:14" ht="18" x14ac:dyDescent="0.25">
      <c r="A93" s="70"/>
      <c r="B93" s="48" t="s">
        <v>19</v>
      </c>
      <c r="C93" s="3" t="s">
        <v>44</v>
      </c>
      <c r="D93" s="49">
        <v>108</v>
      </c>
      <c r="E93" s="3">
        <v>114</v>
      </c>
      <c r="F93" s="3">
        <f>0.4*108/100</f>
        <v>0.43200000000000005</v>
      </c>
      <c r="G93" s="3">
        <f>0.4*114/100</f>
        <v>0.45600000000000002</v>
      </c>
      <c r="H93" s="3">
        <v>0.43200000000000005</v>
      </c>
      <c r="I93" s="3">
        <v>0.45600000000000002</v>
      </c>
      <c r="J93" s="3">
        <f>9.8*108/100</f>
        <v>10.584000000000001</v>
      </c>
      <c r="K93" s="3">
        <f>9.8*114/100</f>
        <v>11.172000000000001</v>
      </c>
      <c r="L93" s="3">
        <f>45*108/100</f>
        <v>48.6</v>
      </c>
      <c r="M93" s="3">
        <f>45*114/100</f>
        <v>51.3</v>
      </c>
      <c r="N93" s="7"/>
    </row>
    <row r="94" spans="1:14" x14ac:dyDescent="0.25">
      <c r="A94" s="70"/>
      <c r="B94" s="112" t="s">
        <v>21</v>
      </c>
      <c r="C94" s="113"/>
      <c r="D94" s="39">
        <f>SUM(D93)</f>
        <v>108</v>
      </c>
      <c r="E94" s="39">
        <f t="shared" ref="E94:M94" si="19">SUM(E93)</f>
        <v>114</v>
      </c>
      <c r="F94" s="39">
        <f t="shared" si="19"/>
        <v>0.43200000000000005</v>
      </c>
      <c r="G94" s="39">
        <f t="shared" si="19"/>
        <v>0.45600000000000002</v>
      </c>
      <c r="H94" s="39">
        <f t="shared" si="19"/>
        <v>0.43200000000000005</v>
      </c>
      <c r="I94" s="39">
        <f t="shared" si="19"/>
        <v>0.45600000000000002</v>
      </c>
      <c r="J94" s="39">
        <f t="shared" si="19"/>
        <v>10.584000000000001</v>
      </c>
      <c r="K94" s="39">
        <f t="shared" si="19"/>
        <v>11.172000000000001</v>
      </c>
      <c r="L94" s="59">
        <f t="shared" si="19"/>
        <v>48.6</v>
      </c>
      <c r="M94" s="39">
        <f t="shared" si="19"/>
        <v>51.3</v>
      </c>
      <c r="N94" s="5"/>
    </row>
    <row r="95" spans="1:14" ht="30.75" customHeight="1" x14ac:dyDescent="0.25">
      <c r="A95" s="70"/>
      <c r="B95" s="122" t="s">
        <v>22</v>
      </c>
      <c r="C95" s="44" t="s">
        <v>86</v>
      </c>
      <c r="D95" s="46">
        <v>200</v>
      </c>
      <c r="E95" s="46">
        <v>200</v>
      </c>
      <c r="F95" s="46">
        <v>1.274</v>
      </c>
      <c r="G95" s="46">
        <v>1.274</v>
      </c>
      <c r="H95" s="46">
        <v>3.2490000000000001</v>
      </c>
      <c r="I95" s="46">
        <v>3.2490000000000001</v>
      </c>
      <c r="J95" s="46">
        <v>8.4870000000000001</v>
      </c>
      <c r="K95" s="46">
        <v>8.4870000000000001</v>
      </c>
      <c r="L95" s="46">
        <v>73.98</v>
      </c>
      <c r="M95" s="46">
        <v>73.98</v>
      </c>
      <c r="N95" s="7"/>
    </row>
    <row r="96" spans="1:14" ht="19.5" customHeight="1" x14ac:dyDescent="0.25">
      <c r="A96" s="70"/>
      <c r="B96" s="123"/>
      <c r="C96" s="44" t="s">
        <v>110</v>
      </c>
      <c r="D96" s="46">
        <v>60</v>
      </c>
      <c r="E96" s="46">
        <v>70</v>
      </c>
      <c r="F96" s="46">
        <v>7.9320000000000004</v>
      </c>
      <c r="G96" s="46">
        <v>10.026</v>
      </c>
      <c r="H96" s="46">
        <v>7.673</v>
      </c>
      <c r="I96" s="46">
        <v>8.8019999999999996</v>
      </c>
      <c r="J96" s="46">
        <v>9.1440000000000001</v>
      </c>
      <c r="K96" s="46">
        <v>9.0459999999999994</v>
      </c>
      <c r="L96" s="46">
        <v>135.12</v>
      </c>
      <c r="M96" s="46">
        <v>156.12</v>
      </c>
      <c r="N96" s="7"/>
    </row>
    <row r="97" spans="1:14" x14ac:dyDescent="0.25">
      <c r="A97" s="70"/>
      <c r="B97" s="123"/>
      <c r="C97" s="46" t="s">
        <v>101</v>
      </c>
      <c r="D97" s="46">
        <v>80</v>
      </c>
      <c r="E97" s="46">
        <v>100</v>
      </c>
      <c r="F97" s="46">
        <v>3.8119999999999998</v>
      </c>
      <c r="G97" s="46">
        <v>4.7649999999999997</v>
      </c>
      <c r="H97" s="46">
        <v>3.89</v>
      </c>
      <c r="I97" s="46">
        <v>4.8624999999999998</v>
      </c>
      <c r="J97" s="46">
        <v>18.683</v>
      </c>
      <c r="K97" s="46">
        <v>23.358000000000001</v>
      </c>
      <c r="L97" s="46">
        <v>126.94</v>
      </c>
      <c r="M97" s="46">
        <v>158.67500000000001</v>
      </c>
      <c r="N97" s="7"/>
    </row>
    <row r="98" spans="1:14" x14ac:dyDescent="0.25">
      <c r="A98" s="70"/>
      <c r="B98" s="123"/>
      <c r="C98" s="46" t="s">
        <v>102</v>
      </c>
      <c r="D98" s="46">
        <v>30</v>
      </c>
      <c r="E98" s="46">
        <v>0</v>
      </c>
      <c r="F98" s="46">
        <v>1.1459999999999999</v>
      </c>
      <c r="G98" s="46">
        <v>0</v>
      </c>
      <c r="H98" s="46">
        <v>2.528</v>
      </c>
      <c r="I98" s="46">
        <v>0</v>
      </c>
      <c r="J98" s="46">
        <v>2.956</v>
      </c>
      <c r="K98" s="46">
        <v>0</v>
      </c>
      <c r="L98" s="46">
        <v>39.04</v>
      </c>
      <c r="M98" s="46">
        <v>0</v>
      </c>
      <c r="N98" s="7"/>
    </row>
    <row r="99" spans="1:14" x14ac:dyDescent="0.25">
      <c r="A99" s="70"/>
      <c r="B99" s="123"/>
      <c r="C99" s="3" t="s">
        <v>26</v>
      </c>
      <c r="D99" s="3">
        <v>150</v>
      </c>
      <c r="E99" s="3">
        <v>200</v>
      </c>
      <c r="F99" s="3">
        <v>0.52800000000000002</v>
      </c>
      <c r="G99" s="3">
        <v>0.66</v>
      </c>
      <c r="H99" s="3">
        <v>0</v>
      </c>
      <c r="I99" s="3">
        <v>0</v>
      </c>
      <c r="J99" s="3">
        <v>17.600000000000001</v>
      </c>
      <c r="K99" s="3">
        <v>24.495000000000001</v>
      </c>
      <c r="L99" s="3">
        <v>70.59</v>
      </c>
      <c r="M99" s="3">
        <v>97.95</v>
      </c>
      <c r="N99" s="7"/>
    </row>
    <row r="100" spans="1:14" x14ac:dyDescent="0.25">
      <c r="A100" s="70"/>
      <c r="B100" s="123"/>
      <c r="C100" s="3"/>
      <c r="D100" s="3"/>
      <c r="E100" s="3"/>
      <c r="F100" s="3"/>
      <c r="G100" s="3"/>
      <c r="H100" s="26"/>
      <c r="I100" s="3"/>
      <c r="J100" s="3"/>
      <c r="K100" s="3"/>
      <c r="L100" s="3"/>
      <c r="M100" s="3"/>
      <c r="N100" s="7"/>
    </row>
    <row r="101" spans="1:14" x14ac:dyDescent="0.25">
      <c r="A101" s="70"/>
      <c r="B101" s="123"/>
      <c r="C101" s="3" t="s">
        <v>27</v>
      </c>
      <c r="D101" s="3">
        <v>20</v>
      </c>
      <c r="E101" s="3">
        <v>30</v>
      </c>
      <c r="F101" s="3">
        <v>1.64</v>
      </c>
      <c r="G101" s="3">
        <v>2.46</v>
      </c>
      <c r="H101" s="3">
        <v>0.23200000000000001</v>
      </c>
      <c r="I101" s="3">
        <v>0.34799999999999998</v>
      </c>
      <c r="J101" s="3">
        <v>9.5559999999999992</v>
      </c>
      <c r="K101" s="3">
        <v>14.334</v>
      </c>
      <c r="L101" s="3">
        <v>47.8</v>
      </c>
      <c r="M101" s="3">
        <v>71.7</v>
      </c>
      <c r="N101" s="7"/>
    </row>
    <row r="102" spans="1:14" x14ac:dyDescent="0.25">
      <c r="A102" s="70"/>
      <c r="B102" s="124"/>
      <c r="C102" s="51" t="s">
        <v>28</v>
      </c>
      <c r="D102" s="3">
        <v>40</v>
      </c>
      <c r="E102" s="3">
        <v>50</v>
      </c>
      <c r="F102" s="3">
        <v>2.8079999999999998</v>
      </c>
      <c r="G102" s="3">
        <v>3.51</v>
      </c>
      <c r="H102" s="3">
        <v>0.436</v>
      </c>
      <c r="I102" s="3">
        <v>0.54500000000000004</v>
      </c>
      <c r="J102" s="3">
        <v>18.52</v>
      </c>
      <c r="K102" s="3">
        <v>23.15</v>
      </c>
      <c r="L102" s="3">
        <v>86.4</v>
      </c>
      <c r="M102" s="3">
        <v>108</v>
      </c>
      <c r="N102" s="7"/>
    </row>
    <row r="103" spans="1:14" x14ac:dyDescent="0.25">
      <c r="A103" s="70"/>
      <c r="B103" s="112" t="s">
        <v>29</v>
      </c>
      <c r="C103" s="113"/>
      <c r="D103" s="38">
        <f t="shared" ref="D103:M103" si="20">SUM(D95:D102)</f>
        <v>580</v>
      </c>
      <c r="E103" s="38">
        <f t="shared" si="20"/>
        <v>650</v>
      </c>
      <c r="F103" s="38">
        <f t="shared" si="20"/>
        <v>19.139999999999997</v>
      </c>
      <c r="G103" s="38">
        <f t="shared" si="20"/>
        <v>22.695</v>
      </c>
      <c r="H103" s="38">
        <f t="shared" si="20"/>
        <v>18.007999999999999</v>
      </c>
      <c r="I103" s="38">
        <f t="shared" si="20"/>
        <v>17.8065</v>
      </c>
      <c r="J103" s="38">
        <f t="shared" si="20"/>
        <v>84.945999999999998</v>
      </c>
      <c r="K103" s="38">
        <f t="shared" si="20"/>
        <v>102.87</v>
      </c>
      <c r="L103" s="38">
        <f t="shared" si="20"/>
        <v>579.87000000000012</v>
      </c>
      <c r="M103" s="38">
        <f t="shared" si="20"/>
        <v>666.42500000000007</v>
      </c>
      <c r="N103" s="5"/>
    </row>
    <row r="104" spans="1:14" ht="24.75" x14ac:dyDescent="0.25">
      <c r="A104" s="70"/>
      <c r="B104" s="55" t="s">
        <v>30</v>
      </c>
      <c r="C104" s="3" t="s">
        <v>48</v>
      </c>
      <c r="D104" s="3">
        <v>150</v>
      </c>
      <c r="E104" s="3">
        <v>200</v>
      </c>
      <c r="F104" s="3">
        <v>0.32500000000000001</v>
      </c>
      <c r="G104" s="3">
        <v>0.50700000000000001</v>
      </c>
      <c r="H104" s="3">
        <v>0</v>
      </c>
      <c r="I104" s="3">
        <v>0</v>
      </c>
      <c r="J104" s="3">
        <v>23.39</v>
      </c>
      <c r="K104" s="3">
        <v>29.740000000000002</v>
      </c>
      <c r="L104" s="3">
        <v>97.9</v>
      </c>
      <c r="M104" s="3">
        <v>119.61999999999999</v>
      </c>
      <c r="N104" s="7"/>
    </row>
    <row r="105" spans="1:14" x14ac:dyDescent="0.25">
      <c r="A105" s="70"/>
      <c r="B105" s="56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30"/>
    </row>
    <row r="106" spans="1:14" x14ac:dyDescent="0.25">
      <c r="A106" s="70"/>
      <c r="B106" s="112" t="s">
        <v>32</v>
      </c>
      <c r="C106" s="113"/>
      <c r="D106" s="38">
        <v>150</v>
      </c>
      <c r="E106" s="38">
        <v>200</v>
      </c>
      <c r="F106" s="38">
        <v>0.32500000000000001</v>
      </c>
      <c r="G106" s="38">
        <v>0.50700000000000001</v>
      </c>
      <c r="H106" s="38">
        <v>0</v>
      </c>
      <c r="I106" s="38">
        <v>0</v>
      </c>
      <c r="J106" s="38">
        <v>23.39</v>
      </c>
      <c r="K106" s="38">
        <v>29.74</v>
      </c>
      <c r="L106" s="38">
        <v>97.9</v>
      </c>
      <c r="M106" s="38">
        <v>119.62</v>
      </c>
      <c r="N106" s="5"/>
    </row>
    <row r="107" spans="1:14" ht="15" customHeight="1" x14ac:dyDescent="0.25">
      <c r="A107" s="70"/>
      <c r="B107" s="114" t="s">
        <v>33</v>
      </c>
      <c r="C107" s="3" t="s">
        <v>49</v>
      </c>
      <c r="D107" s="3">
        <v>75</v>
      </c>
      <c r="E107" s="3">
        <v>95</v>
      </c>
      <c r="F107" s="3">
        <v>6.2</v>
      </c>
      <c r="G107" s="3">
        <v>7.85</v>
      </c>
      <c r="H107" s="3">
        <v>36.1</v>
      </c>
      <c r="I107" s="3">
        <v>45.7</v>
      </c>
      <c r="J107" s="3">
        <v>8.1</v>
      </c>
      <c r="K107" s="3">
        <v>10.26</v>
      </c>
      <c r="L107" s="3">
        <v>126.12</v>
      </c>
      <c r="M107" s="3">
        <v>213.58</v>
      </c>
      <c r="N107" s="7"/>
    </row>
    <row r="108" spans="1:14" x14ac:dyDescent="0.25">
      <c r="A108" s="70"/>
      <c r="B108" s="115"/>
      <c r="C108" s="3" t="s">
        <v>50</v>
      </c>
      <c r="D108" s="3">
        <v>110</v>
      </c>
      <c r="E108" s="3">
        <v>110</v>
      </c>
      <c r="F108" s="3">
        <v>1.63</v>
      </c>
      <c r="G108" s="3">
        <v>1.63</v>
      </c>
      <c r="H108" s="3">
        <v>5.9089999999999998</v>
      </c>
      <c r="I108" s="3">
        <v>5.9089999999999998</v>
      </c>
      <c r="J108" s="3">
        <v>10.798999999999999</v>
      </c>
      <c r="K108" s="3">
        <v>10.798999999999999</v>
      </c>
      <c r="L108" s="3">
        <v>100.84</v>
      </c>
      <c r="M108" s="3">
        <v>100.84</v>
      </c>
      <c r="N108" s="7"/>
    </row>
    <row r="109" spans="1:14" x14ac:dyDescent="0.25">
      <c r="A109" s="70"/>
      <c r="B109" s="115"/>
      <c r="C109" s="51" t="s">
        <v>36</v>
      </c>
      <c r="D109" s="3">
        <v>150</v>
      </c>
      <c r="E109" s="3">
        <v>200</v>
      </c>
      <c r="F109" s="3">
        <v>0.19</v>
      </c>
      <c r="G109" s="3">
        <v>0.21</v>
      </c>
      <c r="H109" s="3">
        <v>3.3000000000000002E-2</v>
      </c>
      <c r="I109" s="3">
        <v>3.1E-2</v>
      </c>
      <c r="J109" s="3">
        <v>10.3</v>
      </c>
      <c r="K109" s="3">
        <v>18.288</v>
      </c>
      <c r="L109" s="3">
        <v>44.43</v>
      </c>
      <c r="M109" s="3">
        <v>63.536000000000001</v>
      </c>
      <c r="N109" s="7"/>
    </row>
    <row r="110" spans="1:14" x14ac:dyDescent="0.25">
      <c r="A110" s="70"/>
      <c r="B110" s="116"/>
      <c r="C110" s="3" t="s">
        <v>27</v>
      </c>
      <c r="D110" s="3">
        <v>20</v>
      </c>
      <c r="E110" s="3">
        <v>20</v>
      </c>
      <c r="F110" s="3">
        <v>1.64</v>
      </c>
      <c r="G110" s="3">
        <v>1.64</v>
      </c>
      <c r="H110" s="3">
        <v>0.23200000000000001</v>
      </c>
      <c r="I110" s="3">
        <v>0.23200000000000001</v>
      </c>
      <c r="J110" s="3">
        <v>9.5559999999999992</v>
      </c>
      <c r="K110" s="3">
        <v>9.5559999999999992</v>
      </c>
      <c r="L110" s="3">
        <v>47.8</v>
      </c>
      <c r="M110" s="3">
        <v>47.8</v>
      </c>
      <c r="N110" s="7"/>
    </row>
    <row r="111" spans="1:14" x14ac:dyDescent="0.25">
      <c r="A111" s="70"/>
      <c r="B111" s="102" t="s">
        <v>37</v>
      </c>
      <c r="C111" s="103"/>
      <c r="D111" s="4">
        <f t="shared" ref="D111:M111" si="21">SUM(D107:D110)</f>
        <v>355</v>
      </c>
      <c r="E111" s="4">
        <f t="shared" si="21"/>
        <v>425</v>
      </c>
      <c r="F111" s="4">
        <f t="shared" si="21"/>
        <v>9.66</v>
      </c>
      <c r="G111" s="4">
        <f t="shared" si="21"/>
        <v>11.330000000000002</v>
      </c>
      <c r="H111" s="4">
        <f t="shared" si="21"/>
        <v>42.274000000000001</v>
      </c>
      <c r="I111" s="4">
        <f t="shared" si="21"/>
        <v>51.872</v>
      </c>
      <c r="J111" s="4">
        <f t="shared" si="21"/>
        <v>38.755000000000003</v>
      </c>
      <c r="K111" s="4">
        <f t="shared" si="21"/>
        <v>48.902999999999992</v>
      </c>
      <c r="L111" s="4">
        <f t="shared" si="21"/>
        <v>319.19</v>
      </c>
      <c r="M111" s="4">
        <f t="shared" si="21"/>
        <v>425.75600000000003</v>
      </c>
      <c r="N111" s="5"/>
    </row>
    <row r="112" spans="1:14" x14ac:dyDescent="0.25">
      <c r="A112" s="71"/>
      <c r="B112" s="102" t="s">
        <v>38</v>
      </c>
      <c r="C112" s="103"/>
      <c r="D112" s="54">
        <f t="shared" ref="D112:M112" si="22">D92+D94+D103+D106+D111</f>
        <v>1533</v>
      </c>
      <c r="E112" s="54">
        <f t="shared" si="22"/>
        <v>1859</v>
      </c>
      <c r="F112" s="54">
        <f t="shared" si="22"/>
        <v>42.778000000000006</v>
      </c>
      <c r="G112" s="54">
        <f t="shared" si="22"/>
        <v>54.248000000000005</v>
      </c>
      <c r="H112" s="54">
        <f t="shared" si="22"/>
        <v>74.254999999999995</v>
      </c>
      <c r="I112" s="54">
        <f t="shared" si="22"/>
        <v>90.163499999999999</v>
      </c>
      <c r="J112" s="54">
        <f t="shared" si="22"/>
        <v>202.24099999999999</v>
      </c>
      <c r="K112" s="54">
        <f t="shared" si="22"/>
        <v>253.9</v>
      </c>
      <c r="L112" s="54">
        <f t="shared" si="22"/>
        <v>1400.6640000000002</v>
      </c>
      <c r="M112" s="54">
        <f t="shared" si="22"/>
        <v>1756.2160000000001</v>
      </c>
      <c r="N112" s="5"/>
    </row>
    <row r="113" spans="1:14" x14ac:dyDescent="0.25">
      <c r="A113" s="28"/>
    </row>
    <row r="114" spans="1:14" x14ac:dyDescent="0.25">
      <c r="A114" s="82" t="s">
        <v>1</v>
      </c>
      <c r="B114" s="85" t="s">
        <v>2</v>
      </c>
      <c r="C114" s="96" t="s">
        <v>3</v>
      </c>
      <c r="D114" s="88" t="s">
        <v>4</v>
      </c>
      <c r="E114" s="89"/>
      <c r="F114" s="75" t="s">
        <v>5</v>
      </c>
      <c r="G114" s="76"/>
      <c r="H114" s="76"/>
      <c r="I114" s="76"/>
      <c r="J114" s="76"/>
      <c r="K114" s="77"/>
      <c r="L114" s="78" t="s">
        <v>6</v>
      </c>
      <c r="M114" s="79"/>
      <c r="N114" s="66" t="s">
        <v>7</v>
      </c>
    </row>
    <row r="115" spans="1:14" x14ac:dyDescent="0.25">
      <c r="A115" s="83"/>
      <c r="B115" s="86"/>
      <c r="C115" s="97"/>
      <c r="D115" s="90"/>
      <c r="E115" s="91"/>
      <c r="F115" s="75" t="s">
        <v>8</v>
      </c>
      <c r="G115" s="77"/>
      <c r="H115" s="75" t="s">
        <v>9</v>
      </c>
      <c r="I115" s="77"/>
      <c r="J115" s="75" t="s">
        <v>10</v>
      </c>
      <c r="K115" s="77"/>
      <c r="L115" s="80"/>
      <c r="M115" s="81"/>
      <c r="N115" s="67"/>
    </row>
    <row r="116" spans="1:14" x14ac:dyDescent="0.25">
      <c r="A116" s="84"/>
      <c r="B116" s="87"/>
      <c r="C116" s="98"/>
      <c r="D116" s="1" t="s">
        <v>11</v>
      </c>
      <c r="E116" s="1" t="s">
        <v>12</v>
      </c>
      <c r="F116" s="1" t="s">
        <v>11</v>
      </c>
      <c r="G116" s="1" t="s">
        <v>12</v>
      </c>
      <c r="H116" s="1" t="s">
        <v>11</v>
      </c>
      <c r="I116" s="1" t="s">
        <v>12</v>
      </c>
      <c r="J116" s="1" t="s">
        <v>11</v>
      </c>
      <c r="K116" s="1" t="s">
        <v>12</v>
      </c>
      <c r="L116" s="1" t="s">
        <v>11</v>
      </c>
      <c r="M116" s="1" t="s">
        <v>12</v>
      </c>
      <c r="N116" s="68"/>
    </row>
    <row r="117" spans="1:14" x14ac:dyDescent="0.25">
      <c r="A117" s="69" t="s">
        <v>72</v>
      </c>
      <c r="B117" s="72" t="s">
        <v>14</v>
      </c>
      <c r="C117" s="7" t="s">
        <v>103</v>
      </c>
      <c r="D117" s="7">
        <v>150</v>
      </c>
      <c r="E117" s="7">
        <v>200</v>
      </c>
      <c r="F117" s="7">
        <v>5.0599999999999996</v>
      </c>
      <c r="G117" s="7">
        <v>5.5629999999999997</v>
      </c>
      <c r="H117" s="7">
        <v>6.53</v>
      </c>
      <c r="I117" s="7">
        <v>6.5540000000000003</v>
      </c>
      <c r="J117" s="7">
        <v>25.42</v>
      </c>
      <c r="K117" s="7">
        <v>27.9</v>
      </c>
      <c r="L117">
        <v>180.18</v>
      </c>
      <c r="M117" s="3">
        <v>199</v>
      </c>
      <c r="N117" s="7"/>
    </row>
    <row r="118" spans="1:14" x14ac:dyDescent="0.25">
      <c r="A118" s="70"/>
      <c r="B118" s="73"/>
      <c r="C118" s="7" t="s">
        <v>42</v>
      </c>
      <c r="D118" s="7">
        <v>150</v>
      </c>
      <c r="E118" s="7">
        <v>200</v>
      </c>
      <c r="F118" s="7">
        <v>3.6019999999999999</v>
      </c>
      <c r="G118" s="7">
        <v>4.4039999999999999</v>
      </c>
      <c r="H118" s="7">
        <v>4.0149999999999997</v>
      </c>
      <c r="I118" s="7">
        <v>4.83</v>
      </c>
      <c r="J118" s="7">
        <v>5.9189999999999996</v>
      </c>
      <c r="K118" s="7">
        <v>50.112000000000002</v>
      </c>
      <c r="L118" s="7">
        <v>73.099999999999994</v>
      </c>
      <c r="M118" s="7">
        <v>137.41999999999999</v>
      </c>
      <c r="N118" s="7"/>
    </row>
    <row r="119" spans="1:14" x14ac:dyDescent="0.25">
      <c r="A119" s="70"/>
      <c r="B119" s="73"/>
      <c r="C119" s="7" t="s">
        <v>17</v>
      </c>
      <c r="D119" s="7">
        <v>20</v>
      </c>
      <c r="E119" s="7">
        <v>30</v>
      </c>
      <c r="F119" s="7">
        <v>1.5</v>
      </c>
      <c r="G119" s="7">
        <v>2.25</v>
      </c>
      <c r="H119" s="7">
        <v>0.57999999999999996</v>
      </c>
      <c r="I119" s="7">
        <v>0.77</v>
      </c>
      <c r="J119" s="7">
        <v>10.103999999999999</v>
      </c>
      <c r="K119" s="7">
        <v>15.156000000000001</v>
      </c>
      <c r="L119" s="7">
        <v>52.6</v>
      </c>
      <c r="M119" s="7">
        <v>78.900000000000006</v>
      </c>
      <c r="N119" s="7"/>
    </row>
    <row r="120" spans="1:14" x14ac:dyDescent="0.25">
      <c r="A120" s="70"/>
      <c r="B120" s="74"/>
      <c r="C120" s="7" t="s">
        <v>43</v>
      </c>
      <c r="D120" s="22">
        <v>16</v>
      </c>
      <c r="E120" s="7">
        <v>21</v>
      </c>
      <c r="F120" s="7">
        <v>3.9</v>
      </c>
      <c r="G120" s="7">
        <v>5.1100000000000003</v>
      </c>
      <c r="H120" s="7">
        <v>4.0199999999999996</v>
      </c>
      <c r="I120" s="7">
        <v>5.27</v>
      </c>
      <c r="J120" s="7">
        <v>0.3</v>
      </c>
      <c r="K120" s="7">
        <v>0.39300000000000002</v>
      </c>
      <c r="L120" s="7">
        <v>52.8</v>
      </c>
      <c r="M120" s="7">
        <v>69.3</v>
      </c>
      <c r="N120" s="7"/>
    </row>
    <row r="121" spans="1:14" x14ac:dyDescent="0.25">
      <c r="A121" s="70"/>
      <c r="B121" s="102" t="s">
        <v>18</v>
      </c>
      <c r="C121" s="103"/>
      <c r="D121" s="4">
        <f t="shared" ref="D121:L121" si="23">SUM(D117:D120)</f>
        <v>336</v>
      </c>
      <c r="E121" s="4">
        <f t="shared" si="23"/>
        <v>451</v>
      </c>
      <c r="F121" s="4">
        <f t="shared" si="23"/>
        <v>14.061999999999999</v>
      </c>
      <c r="G121" s="4">
        <f t="shared" si="23"/>
        <v>17.326999999999998</v>
      </c>
      <c r="H121" s="4">
        <f t="shared" si="23"/>
        <v>15.145</v>
      </c>
      <c r="I121" s="4">
        <f t="shared" si="23"/>
        <v>17.423999999999999</v>
      </c>
      <c r="J121" s="4">
        <f t="shared" si="23"/>
        <v>41.742999999999995</v>
      </c>
      <c r="K121" s="4">
        <f t="shared" si="23"/>
        <v>93.561000000000007</v>
      </c>
      <c r="L121" s="4">
        <f t="shared" si="23"/>
        <v>358.68</v>
      </c>
      <c r="M121" s="4">
        <f t="shared" ref="M121" si="24">SUM(M117:M120)</f>
        <v>484.61999999999995</v>
      </c>
      <c r="N121" s="5"/>
    </row>
    <row r="122" spans="1:14" ht="18" x14ac:dyDescent="0.25">
      <c r="A122" s="70"/>
      <c r="B122" s="6" t="s">
        <v>19</v>
      </c>
      <c r="C122" s="9" t="s">
        <v>73</v>
      </c>
      <c r="D122" s="9">
        <v>150</v>
      </c>
      <c r="E122" s="9">
        <v>150</v>
      </c>
      <c r="F122" s="9">
        <v>0.4</v>
      </c>
      <c r="G122" s="9">
        <v>0.4</v>
      </c>
      <c r="H122" s="9">
        <v>0</v>
      </c>
      <c r="I122" s="9">
        <v>0</v>
      </c>
      <c r="J122" s="9">
        <v>11.7</v>
      </c>
      <c r="K122" s="9">
        <v>11.7</v>
      </c>
      <c r="L122" s="9">
        <v>50</v>
      </c>
      <c r="M122" s="9">
        <v>50</v>
      </c>
      <c r="N122" s="7"/>
    </row>
    <row r="123" spans="1:14" x14ac:dyDescent="0.25">
      <c r="A123" s="70"/>
      <c r="B123" s="102" t="s">
        <v>21</v>
      </c>
      <c r="C123" s="103"/>
      <c r="D123" s="10">
        <f>SUM(D122)</f>
        <v>150</v>
      </c>
      <c r="E123" s="10">
        <f t="shared" ref="E123:M123" si="25">SUM(E122)</f>
        <v>150</v>
      </c>
      <c r="F123" s="10">
        <f t="shared" si="25"/>
        <v>0.4</v>
      </c>
      <c r="G123" s="10">
        <f t="shared" si="25"/>
        <v>0.4</v>
      </c>
      <c r="H123" s="10">
        <f t="shared" si="25"/>
        <v>0</v>
      </c>
      <c r="I123" s="10">
        <f t="shared" si="25"/>
        <v>0</v>
      </c>
      <c r="J123" s="10">
        <f t="shared" si="25"/>
        <v>11.7</v>
      </c>
      <c r="K123" s="10">
        <f t="shared" si="25"/>
        <v>11.7</v>
      </c>
      <c r="L123" s="10">
        <f t="shared" si="25"/>
        <v>50</v>
      </c>
      <c r="M123" s="10">
        <f t="shared" si="25"/>
        <v>50</v>
      </c>
      <c r="N123" s="5"/>
    </row>
    <row r="124" spans="1:14" ht="36" customHeight="1" x14ac:dyDescent="0.25">
      <c r="A124" s="70"/>
      <c r="B124" s="117" t="s">
        <v>22</v>
      </c>
      <c r="C124" s="25" t="s">
        <v>104</v>
      </c>
      <c r="D124" s="3">
        <v>150</v>
      </c>
      <c r="E124" s="3">
        <v>200</v>
      </c>
      <c r="F124" s="3">
        <v>2.0760000000000001</v>
      </c>
      <c r="G124" s="3">
        <v>4.1120000000000001</v>
      </c>
      <c r="H124" s="3">
        <v>2.85</v>
      </c>
      <c r="I124" s="3">
        <v>3.12</v>
      </c>
      <c r="J124" s="3">
        <v>7.7439999999999998</v>
      </c>
      <c r="K124" s="3">
        <v>8.32</v>
      </c>
      <c r="L124" s="3">
        <v>68.599999999999994</v>
      </c>
      <c r="M124" s="3">
        <v>92.1</v>
      </c>
      <c r="N124" s="7"/>
    </row>
    <row r="125" spans="1:14" ht="30" customHeight="1" x14ac:dyDescent="0.25">
      <c r="A125" s="70"/>
      <c r="B125" s="118"/>
      <c r="C125" s="25" t="s">
        <v>105</v>
      </c>
      <c r="D125" s="26">
        <v>60</v>
      </c>
      <c r="E125" s="3">
        <v>65</v>
      </c>
      <c r="F125" s="3">
        <v>8.2149999999999999</v>
      </c>
      <c r="G125" s="3">
        <v>8.6170000000000009</v>
      </c>
      <c r="H125" s="3">
        <v>8.1750000000000007</v>
      </c>
      <c r="I125" s="3">
        <v>7756</v>
      </c>
      <c r="J125" s="3">
        <v>7.7919999999999998</v>
      </c>
      <c r="K125" s="3">
        <v>10.831</v>
      </c>
      <c r="L125" s="3">
        <v>157.36199999999999</v>
      </c>
      <c r="M125" s="3">
        <v>165.77</v>
      </c>
      <c r="N125" s="7"/>
    </row>
    <row r="126" spans="1:14" x14ac:dyDescent="0.25">
      <c r="A126" s="70"/>
      <c r="B126" s="118"/>
      <c r="C126" s="61" t="s">
        <v>106</v>
      </c>
      <c r="D126" s="3">
        <v>30</v>
      </c>
      <c r="E126" s="3">
        <v>50</v>
      </c>
      <c r="F126" s="3">
        <v>0.06</v>
      </c>
      <c r="G126" s="3">
        <v>0.01</v>
      </c>
      <c r="H126" s="3">
        <v>2.7</v>
      </c>
      <c r="I126" s="3">
        <v>4.5</v>
      </c>
      <c r="J126" s="3">
        <v>5.22</v>
      </c>
      <c r="K126" s="3">
        <v>8.6999999999999993</v>
      </c>
      <c r="L126" s="3">
        <v>45.4</v>
      </c>
      <c r="M126" s="3">
        <v>75.7</v>
      </c>
      <c r="N126" s="7"/>
    </row>
    <row r="127" spans="1:14" x14ac:dyDescent="0.25">
      <c r="A127" s="70"/>
      <c r="B127" s="118"/>
      <c r="C127" s="25" t="s">
        <v>107</v>
      </c>
      <c r="D127" s="3">
        <v>80</v>
      </c>
      <c r="E127" s="3">
        <v>90</v>
      </c>
      <c r="F127" s="3">
        <v>2.6</v>
      </c>
      <c r="G127" s="3">
        <v>3.0430000000000001</v>
      </c>
      <c r="H127" s="3">
        <v>2.44</v>
      </c>
      <c r="I127" s="3">
        <v>3.9740000000000002</v>
      </c>
      <c r="J127" s="3">
        <v>16.54</v>
      </c>
      <c r="K127" s="3">
        <v>21.849</v>
      </c>
      <c r="L127" s="3">
        <v>102.7</v>
      </c>
      <c r="M127" s="3">
        <v>129.94</v>
      </c>
      <c r="N127" s="7"/>
    </row>
    <row r="128" spans="1:14" x14ac:dyDescent="0.25">
      <c r="A128" s="70"/>
      <c r="B128" s="118"/>
      <c r="C128" s="2"/>
      <c r="D128" s="3"/>
      <c r="E128" s="3"/>
      <c r="F128" s="3"/>
      <c r="G128" s="3"/>
      <c r="H128" s="26"/>
      <c r="I128" s="3"/>
      <c r="J128" s="3"/>
      <c r="K128" s="3"/>
      <c r="L128" s="3"/>
      <c r="M128" s="3"/>
      <c r="N128" s="7"/>
    </row>
    <row r="129" spans="1:14" x14ac:dyDescent="0.25">
      <c r="A129" s="70"/>
      <c r="B129" s="118"/>
      <c r="C129" s="62" t="s">
        <v>108</v>
      </c>
      <c r="D129" s="3">
        <v>150</v>
      </c>
      <c r="E129" s="3">
        <v>200</v>
      </c>
      <c r="F129" s="3">
        <v>0.22500000000000001</v>
      </c>
      <c r="G129" s="3">
        <v>0.3</v>
      </c>
      <c r="H129" s="26">
        <v>0</v>
      </c>
      <c r="I129" s="3">
        <v>0</v>
      </c>
      <c r="J129" s="3">
        <v>15.074999999999999</v>
      </c>
      <c r="K129" s="3">
        <v>20.100000000000001</v>
      </c>
      <c r="L129" s="3">
        <v>60.75</v>
      </c>
      <c r="M129" s="3">
        <v>81</v>
      </c>
      <c r="N129" s="7"/>
    </row>
    <row r="130" spans="1:14" x14ac:dyDescent="0.25">
      <c r="A130" s="70"/>
      <c r="B130" s="118"/>
      <c r="C130" s="2" t="s">
        <v>27</v>
      </c>
      <c r="D130" s="3">
        <v>20</v>
      </c>
      <c r="E130" s="3">
        <v>30</v>
      </c>
      <c r="F130" s="3">
        <v>1.64</v>
      </c>
      <c r="G130" s="3">
        <v>2.46</v>
      </c>
      <c r="H130" s="3">
        <v>0.23200000000000001</v>
      </c>
      <c r="I130" s="3">
        <v>0.34799999999999998</v>
      </c>
      <c r="J130" s="3">
        <v>9.5559999999999992</v>
      </c>
      <c r="K130" s="3">
        <v>14.334</v>
      </c>
      <c r="L130" s="3">
        <v>47.8</v>
      </c>
      <c r="M130" s="3">
        <v>71.7</v>
      </c>
      <c r="N130" s="7"/>
    </row>
    <row r="131" spans="1:14" x14ac:dyDescent="0.25">
      <c r="A131" s="70"/>
      <c r="B131" s="119"/>
      <c r="C131" s="61" t="s">
        <v>28</v>
      </c>
      <c r="D131" s="3">
        <v>40</v>
      </c>
      <c r="E131" s="3">
        <v>50</v>
      </c>
      <c r="F131" s="3">
        <v>2.8079999999999998</v>
      </c>
      <c r="G131" s="3">
        <v>3.51</v>
      </c>
      <c r="H131" s="3">
        <v>0.436</v>
      </c>
      <c r="I131" s="3">
        <v>0.54500000000000004</v>
      </c>
      <c r="J131" s="3">
        <v>18.52</v>
      </c>
      <c r="K131" s="3">
        <v>23.15</v>
      </c>
      <c r="L131" s="3">
        <v>86.4</v>
      </c>
      <c r="M131" s="3">
        <v>108</v>
      </c>
      <c r="N131" s="7"/>
    </row>
    <row r="132" spans="1:14" x14ac:dyDescent="0.25">
      <c r="A132" s="70"/>
      <c r="B132" s="120" t="s">
        <v>29</v>
      </c>
      <c r="C132" s="121"/>
      <c r="D132" s="38">
        <f t="shared" ref="D132:M132" si="26">SUM(D124:D131)</f>
        <v>530</v>
      </c>
      <c r="E132" s="38">
        <f t="shared" si="26"/>
        <v>685</v>
      </c>
      <c r="F132" s="38">
        <f t="shared" si="26"/>
        <v>17.624000000000002</v>
      </c>
      <c r="G132" s="38">
        <f t="shared" si="26"/>
        <v>22.052</v>
      </c>
      <c r="H132" s="38">
        <f t="shared" si="26"/>
        <v>16.833000000000002</v>
      </c>
      <c r="I132" s="38">
        <f t="shared" si="26"/>
        <v>7768.4870000000001</v>
      </c>
      <c r="J132" s="38">
        <f t="shared" si="26"/>
        <v>80.446999999999989</v>
      </c>
      <c r="K132" s="38">
        <f t="shared" si="26"/>
        <v>107.28400000000002</v>
      </c>
      <c r="L132" s="38">
        <f t="shared" si="26"/>
        <v>569.01199999999994</v>
      </c>
      <c r="M132" s="38">
        <f t="shared" si="26"/>
        <v>724.21</v>
      </c>
      <c r="N132" s="5"/>
    </row>
    <row r="133" spans="1:14" ht="24.75" x14ac:dyDescent="0.25">
      <c r="A133" s="70"/>
      <c r="B133" s="63" t="s">
        <v>30</v>
      </c>
      <c r="C133" s="2" t="s">
        <v>31</v>
      </c>
      <c r="D133" s="3">
        <v>150</v>
      </c>
      <c r="E133" s="3">
        <v>200</v>
      </c>
      <c r="F133" s="3">
        <v>4.5</v>
      </c>
      <c r="G133" s="3">
        <v>6</v>
      </c>
      <c r="H133" s="3">
        <v>3.75</v>
      </c>
      <c r="I133" s="3">
        <v>5</v>
      </c>
      <c r="J133" s="3">
        <v>6</v>
      </c>
      <c r="K133" s="3">
        <v>8</v>
      </c>
      <c r="L133" s="3">
        <v>76.5</v>
      </c>
      <c r="M133" s="3">
        <v>102</v>
      </c>
      <c r="N133" s="3"/>
    </row>
    <row r="134" spans="1:14" x14ac:dyDescent="0.25">
      <c r="A134" s="70"/>
      <c r="B134" s="56"/>
      <c r="C134" s="3" t="s">
        <v>68</v>
      </c>
      <c r="D134" s="3">
        <v>20</v>
      </c>
      <c r="E134" s="3">
        <v>20</v>
      </c>
      <c r="F134" s="3">
        <v>1.5</v>
      </c>
      <c r="G134" s="3">
        <v>1.5</v>
      </c>
      <c r="H134" s="3">
        <v>1.96</v>
      </c>
      <c r="I134" s="3">
        <v>1.96</v>
      </c>
      <c r="J134" s="3">
        <v>14.88</v>
      </c>
      <c r="K134" s="3">
        <v>14.88</v>
      </c>
      <c r="L134" s="3">
        <v>83.4</v>
      </c>
      <c r="M134" s="3">
        <v>125.1</v>
      </c>
      <c r="N134" s="3"/>
    </row>
    <row r="135" spans="1:14" x14ac:dyDescent="0.25">
      <c r="A135" s="70"/>
      <c r="B135" s="112" t="s">
        <v>32</v>
      </c>
      <c r="C135" s="113"/>
      <c r="D135" s="38">
        <v>170</v>
      </c>
      <c r="E135" s="38">
        <v>220</v>
      </c>
      <c r="F135" s="38">
        <v>6</v>
      </c>
      <c r="G135" s="38">
        <v>7.5</v>
      </c>
      <c r="H135" s="38">
        <v>5.71</v>
      </c>
      <c r="I135" s="38">
        <v>6.96</v>
      </c>
      <c r="J135" s="38">
        <v>20.88</v>
      </c>
      <c r="K135" s="38">
        <v>22.88</v>
      </c>
      <c r="L135" s="38">
        <v>159.9</v>
      </c>
      <c r="M135" s="38">
        <v>227.1</v>
      </c>
      <c r="N135" s="5"/>
    </row>
    <row r="136" spans="1:14" ht="23.25" x14ac:dyDescent="0.25">
      <c r="A136" s="70"/>
      <c r="B136" s="114" t="s">
        <v>33</v>
      </c>
      <c r="C136" s="12" t="s">
        <v>109</v>
      </c>
      <c r="D136" s="3">
        <v>150</v>
      </c>
      <c r="E136" s="3">
        <v>200</v>
      </c>
      <c r="F136" s="26">
        <v>4.22</v>
      </c>
      <c r="G136" s="26">
        <v>5.62</v>
      </c>
      <c r="H136" s="3">
        <v>6.1</v>
      </c>
      <c r="I136" s="3">
        <v>8.1329999999999991</v>
      </c>
      <c r="J136" s="3">
        <v>22.3</v>
      </c>
      <c r="K136" s="3">
        <v>29.73</v>
      </c>
      <c r="L136" s="3">
        <v>169</v>
      </c>
      <c r="M136" s="3">
        <v>225.3</v>
      </c>
      <c r="N136" s="7"/>
    </row>
    <row r="137" spans="1:14" x14ac:dyDescent="0.25">
      <c r="A137" s="70"/>
      <c r="B137" s="115"/>
      <c r="C137" s="3" t="s">
        <v>70</v>
      </c>
      <c r="D137" s="3">
        <v>30</v>
      </c>
      <c r="E137" s="3">
        <v>50</v>
      </c>
      <c r="F137" s="3">
        <v>0.81699999999999995</v>
      </c>
      <c r="G137" s="3">
        <v>1.2689999999999999</v>
      </c>
      <c r="H137" s="3">
        <v>1.59</v>
      </c>
      <c r="I137" s="3">
        <v>3.1680000000000001</v>
      </c>
      <c r="J137" s="3">
        <v>2.5670000000000002</v>
      </c>
      <c r="K137" s="3">
        <v>3.8969999999999998</v>
      </c>
      <c r="L137" s="3">
        <v>35</v>
      </c>
      <c r="M137" s="3">
        <v>49.23</v>
      </c>
      <c r="N137" s="7"/>
    </row>
    <row r="138" spans="1:14" x14ac:dyDescent="0.25">
      <c r="A138" s="70"/>
      <c r="B138" s="115"/>
      <c r="C138" s="3" t="s">
        <v>51</v>
      </c>
      <c r="D138" s="3">
        <v>150</v>
      </c>
      <c r="E138" s="3">
        <v>200</v>
      </c>
      <c r="F138" s="3">
        <v>0.06</v>
      </c>
      <c r="G138" s="3">
        <v>0.06</v>
      </c>
      <c r="H138" s="3">
        <v>1.4999999999999999E-2</v>
      </c>
      <c r="I138" s="3">
        <v>1.4999999999999999E-2</v>
      </c>
      <c r="J138" s="3">
        <v>7.9960000000000004</v>
      </c>
      <c r="K138" s="3">
        <f>0.012+7.984</f>
        <v>7.9959999999999996</v>
      </c>
      <c r="L138" s="3">
        <v>31.138000000000002</v>
      </c>
      <c r="M138" s="3">
        <v>41.517000000000003</v>
      </c>
      <c r="N138" s="7"/>
    </row>
    <row r="139" spans="1:14" x14ac:dyDescent="0.25">
      <c r="A139" s="70"/>
      <c r="B139" s="116"/>
      <c r="C139" s="3" t="s">
        <v>27</v>
      </c>
      <c r="D139" s="3">
        <v>20</v>
      </c>
      <c r="E139" s="3">
        <v>20</v>
      </c>
      <c r="F139" s="3">
        <v>1.64</v>
      </c>
      <c r="G139" s="3">
        <v>1.64</v>
      </c>
      <c r="H139" s="3">
        <v>0.23200000000000001</v>
      </c>
      <c r="I139" s="3">
        <v>0.23200000000000001</v>
      </c>
      <c r="J139" s="3">
        <v>9.5559999999999992</v>
      </c>
      <c r="K139" s="3">
        <v>9.5559999999999992</v>
      </c>
      <c r="L139" s="3">
        <v>47.8</v>
      </c>
      <c r="M139" s="3">
        <v>47.8</v>
      </c>
      <c r="N139" s="7"/>
    </row>
    <row r="140" spans="1:14" x14ac:dyDescent="0.25">
      <c r="A140" s="70"/>
      <c r="B140" s="102" t="s">
        <v>37</v>
      </c>
      <c r="C140" s="103"/>
      <c r="D140" s="16">
        <f t="shared" ref="D140:L140" si="27">SUM(D136:D139)</f>
        <v>350</v>
      </c>
      <c r="E140" s="16">
        <f t="shared" si="27"/>
        <v>470</v>
      </c>
      <c r="F140" s="16">
        <f t="shared" si="27"/>
        <v>6.7369999999999992</v>
      </c>
      <c r="G140" s="16">
        <f t="shared" si="27"/>
        <v>8.5890000000000004</v>
      </c>
      <c r="H140" s="16">
        <f t="shared" si="27"/>
        <v>7.9369999999999994</v>
      </c>
      <c r="I140" s="16">
        <f t="shared" si="27"/>
        <v>11.547999999999998</v>
      </c>
      <c r="J140" s="16">
        <f t="shared" si="27"/>
        <v>42.418999999999997</v>
      </c>
      <c r="K140" s="16">
        <f t="shared" si="27"/>
        <v>51.179000000000002</v>
      </c>
      <c r="L140" s="16">
        <f t="shared" si="27"/>
        <v>282.93799999999999</v>
      </c>
      <c r="M140" s="16">
        <f>SUM(L140)</f>
        <v>282.93799999999999</v>
      </c>
      <c r="N140" s="5"/>
    </row>
    <row r="141" spans="1:14" x14ac:dyDescent="0.25">
      <c r="A141" s="71"/>
      <c r="B141" s="102" t="s">
        <v>38</v>
      </c>
      <c r="C141" s="103"/>
      <c r="D141" s="54">
        <f t="shared" ref="D141:M141" si="28">D121+D123+D132+D135+D140</f>
        <v>1536</v>
      </c>
      <c r="E141" s="54">
        <f t="shared" si="28"/>
        <v>1976</v>
      </c>
      <c r="F141" s="54">
        <f t="shared" si="28"/>
        <v>44.823</v>
      </c>
      <c r="G141" s="54">
        <f t="shared" si="28"/>
        <v>55.867999999999995</v>
      </c>
      <c r="H141" s="54">
        <f t="shared" si="28"/>
        <v>45.625</v>
      </c>
      <c r="I141" s="54">
        <f t="shared" si="28"/>
        <v>7804.4189999999999</v>
      </c>
      <c r="J141" s="54">
        <f t="shared" si="28"/>
        <v>197.18899999999996</v>
      </c>
      <c r="K141" s="54">
        <f t="shared" si="28"/>
        <v>286.60400000000004</v>
      </c>
      <c r="L141" s="54">
        <f t="shared" si="28"/>
        <v>1420.5300000000002</v>
      </c>
      <c r="M141" s="54">
        <f t="shared" si="28"/>
        <v>1768.8679999999999</v>
      </c>
      <c r="N141" s="5"/>
    </row>
  </sheetData>
  <mergeCells count="101">
    <mergeCell ref="A1:N1"/>
    <mergeCell ref="A2:A4"/>
    <mergeCell ref="B2:B4"/>
    <mergeCell ref="C2:C4"/>
    <mergeCell ref="D2:E3"/>
    <mergeCell ref="F2:K2"/>
    <mergeCell ref="L2:M3"/>
    <mergeCell ref="N2:N4"/>
    <mergeCell ref="F3:G3"/>
    <mergeCell ref="H3:I3"/>
    <mergeCell ref="B28:C28"/>
    <mergeCell ref="A30:A32"/>
    <mergeCell ref="B30:B32"/>
    <mergeCell ref="C30:C32"/>
    <mergeCell ref="D30:E31"/>
    <mergeCell ref="F30:K30"/>
    <mergeCell ref="J3:K3"/>
    <mergeCell ref="A5:A28"/>
    <mergeCell ref="B5:B8"/>
    <mergeCell ref="B9:C9"/>
    <mergeCell ref="B11:C11"/>
    <mergeCell ref="B12:B19"/>
    <mergeCell ref="B20:C20"/>
    <mergeCell ref="B22:C22"/>
    <mergeCell ref="B23:B26"/>
    <mergeCell ref="B27:C27"/>
    <mergeCell ref="L30:M31"/>
    <mergeCell ref="N30:N32"/>
    <mergeCell ref="F31:G31"/>
    <mergeCell ref="H31:I31"/>
    <mergeCell ref="J31:K31"/>
    <mergeCell ref="A33:A57"/>
    <mergeCell ref="B33:B36"/>
    <mergeCell ref="B37:C37"/>
    <mergeCell ref="B39:C39"/>
    <mergeCell ref="B40:B46"/>
    <mergeCell ref="B47:C47"/>
    <mergeCell ref="B50:C50"/>
    <mergeCell ref="B51:B55"/>
    <mergeCell ref="B56:C56"/>
    <mergeCell ref="L114:M115"/>
    <mergeCell ref="N114:N116"/>
    <mergeCell ref="F115:G115"/>
    <mergeCell ref="B57:C57"/>
    <mergeCell ref="A62:A83"/>
    <mergeCell ref="B62:B65"/>
    <mergeCell ref="B66:C66"/>
    <mergeCell ref="B68:C68"/>
    <mergeCell ref="B69:B74"/>
    <mergeCell ref="B75:C75"/>
    <mergeCell ref="B77:C77"/>
    <mergeCell ref="B78:B81"/>
    <mergeCell ref="B82:C82"/>
    <mergeCell ref="B83:C83"/>
    <mergeCell ref="A59:A61"/>
    <mergeCell ref="B59:B61"/>
    <mergeCell ref="C59:C61"/>
    <mergeCell ref="D59:E60"/>
    <mergeCell ref="F59:K59"/>
    <mergeCell ref="L59:M60"/>
    <mergeCell ref="N59:N61"/>
    <mergeCell ref="F60:G60"/>
    <mergeCell ref="H60:I60"/>
    <mergeCell ref="J60:K60"/>
    <mergeCell ref="N85:N87"/>
    <mergeCell ref="F86:G86"/>
    <mergeCell ref="H86:I86"/>
    <mergeCell ref="J86:K86"/>
    <mergeCell ref="A88:A112"/>
    <mergeCell ref="B88:B91"/>
    <mergeCell ref="B92:C92"/>
    <mergeCell ref="B94:C94"/>
    <mergeCell ref="B95:B102"/>
    <mergeCell ref="B103:C103"/>
    <mergeCell ref="A85:A87"/>
    <mergeCell ref="B85:B87"/>
    <mergeCell ref="C85:C87"/>
    <mergeCell ref="D85:E86"/>
    <mergeCell ref="F85:K85"/>
    <mergeCell ref="L85:M86"/>
    <mergeCell ref="H115:I115"/>
    <mergeCell ref="J115:K115"/>
    <mergeCell ref="B106:C106"/>
    <mergeCell ref="B107:B110"/>
    <mergeCell ref="B111:C111"/>
    <mergeCell ref="B112:C112"/>
    <mergeCell ref="A117:A141"/>
    <mergeCell ref="B117:B120"/>
    <mergeCell ref="B121:C121"/>
    <mergeCell ref="B123:C123"/>
    <mergeCell ref="B124:B131"/>
    <mergeCell ref="B132:C132"/>
    <mergeCell ref="B135:C135"/>
    <mergeCell ref="B136:B139"/>
    <mergeCell ref="B140:C140"/>
    <mergeCell ref="B141:C141"/>
    <mergeCell ref="A114:A116"/>
    <mergeCell ref="B114:B116"/>
    <mergeCell ref="C114:C116"/>
    <mergeCell ref="D114:E115"/>
    <mergeCell ref="F114:K114"/>
  </mergeCells>
  <pageMargins left="0.7" right="0.7" top="0.75" bottom="0.75" header="0.3" footer="0.3"/>
  <pageSetup paperSize="9" scale="90" orientation="landscape" horizontalDpi="4294967293" verticalDpi="180" r:id="rId1"/>
  <rowBreaks count="4" manualBreakCount="4">
    <brk id="28" max="16383" man="1"/>
    <brk id="57" max="16383" man="1"/>
    <brk id="83" max="16383" man="1"/>
    <brk id="1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нед</vt:lpstr>
      <vt:lpstr>2 нед</vt:lpstr>
      <vt:lpstr>Лист3</vt:lpstr>
      <vt:lpstr>'1 нед'!Область_печати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2025-04-03T10:20:22Z</dcterms:modified>
</cp:coreProperties>
</file>