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29" i="1" l="1"/>
  <c r="L29" i="1"/>
  <c r="J29" i="1"/>
  <c r="H29" i="1"/>
  <c r="G29" i="1"/>
  <c r="F29" i="1"/>
  <c r="E29" i="1"/>
  <c r="D29" i="1"/>
  <c r="K27" i="1"/>
  <c r="K26" i="1"/>
  <c r="K29" i="1" s="1"/>
  <c r="K30" i="1" s="1"/>
  <c r="I26" i="1"/>
  <c r="I29" i="1" s="1"/>
  <c r="M23" i="1"/>
  <c r="L23" i="1"/>
  <c r="K23" i="1"/>
  <c r="J23" i="1"/>
  <c r="I23" i="1"/>
  <c r="H23" i="1"/>
  <c r="G23" i="1"/>
  <c r="F23" i="1"/>
  <c r="E23" i="1"/>
  <c r="D23" i="1"/>
  <c r="M20" i="1"/>
  <c r="L20" i="1"/>
  <c r="K20" i="1"/>
  <c r="J20" i="1"/>
  <c r="I20" i="1"/>
  <c r="I30" i="1" s="1"/>
  <c r="H20" i="1"/>
  <c r="G20" i="1"/>
  <c r="F20" i="1"/>
  <c r="E20" i="1"/>
  <c r="E30" i="1" s="1"/>
  <c r="D20" i="1"/>
  <c r="K11" i="1"/>
  <c r="J11" i="1"/>
  <c r="I11" i="1"/>
  <c r="H11" i="1"/>
  <c r="E11" i="1"/>
  <c r="D11" i="1"/>
  <c r="M10" i="1"/>
  <c r="M11" i="1" s="1"/>
  <c r="M30" i="1" s="1"/>
  <c r="L10" i="1"/>
  <c r="L11" i="1" s="1"/>
  <c r="K10" i="1"/>
  <c r="J10" i="1"/>
  <c r="G10" i="1"/>
  <c r="G11" i="1" s="1"/>
  <c r="G30" i="1" s="1"/>
  <c r="F10" i="1"/>
  <c r="F11" i="1" s="1"/>
  <c r="M9" i="1"/>
  <c r="L9" i="1"/>
  <c r="K9" i="1"/>
  <c r="J9" i="1"/>
  <c r="J30" i="1" s="1"/>
  <c r="I9" i="1"/>
  <c r="H9" i="1"/>
  <c r="H30" i="1" s="1"/>
  <c r="G9" i="1"/>
  <c r="F9" i="1"/>
  <c r="F30" i="1" s="1"/>
  <c r="E9" i="1"/>
  <c r="D9" i="1"/>
  <c r="D30" i="1" s="1"/>
  <c r="L30" i="1" l="1"/>
</calcChain>
</file>

<file path=xl/sharedStrings.xml><?xml version="1.0" encoding="utf-8"?>
<sst xmlns="http://schemas.openxmlformats.org/spreadsheetml/2006/main" count="52" uniqueCount="43">
  <si>
    <t>наименование блюда</t>
  </si>
  <si>
    <t>вес блюда</t>
  </si>
  <si>
    <t>пищевые вещества</t>
  </si>
  <si>
    <t>энергетичческая ценность</t>
  </si>
  <si>
    <t>день недели</t>
  </si>
  <si>
    <t>прием пищи</t>
  </si>
  <si>
    <t>белки</t>
  </si>
  <si>
    <t>жиры</t>
  </si>
  <si>
    <t>углеводы</t>
  </si>
  <si>
    <t>№ рецептуры</t>
  </si>
  <si>
    <t>ясли</t>
  </si>
  <si>
    <t>д/с</t>
  </si>
  <si>
    <t>Каша манная</t>
  </si>
  <si>
    <t>Ч Е Т В Е Р Г</t>
  </si>
  <si>
    <t>ЗАВТРАК</t>
  </si>
  <si>
    <t>Какао на молоке</t>
  </si>
  <si>
    <t>Масло сливочное</t>
  </si>
  <si>
    <t>Батон</t>
  </si>
  <si>
    <t>ИТОГО завтрак</t>
  </si>
  <si>
    <t>Фрукты свежие – яблоки</t>
  </si>
  <si>
    <t>2-ой ЗАВТ РАК</t>
  </si>
  <si>
    <t>ИТОГО второй  завтрак</t>
  </si>
  <si>
    <t>Борщ на мясо-костном бульоне с томатной пастой</t>
  </si>
  <si>
    <t>О Б Е Д</t>
  </si>
  <si>
    <t>Котлеты мясные</t>
  </si>
  <si>
    <t xml:space="preserve">Каша гречневая рассыпчатая </t>
  </si>
  <si>
    <t>Соус молочный</t>
  </si>
  <si>
    <t>Компот из сухофруктов</t>
  </si>
  <si>
    <t xml:space="preserve">Хлеб пшеничный </t>
  </si>
  <si>
    <t xml:space="preserve">Хлеб дарницкий </t>
  </si>
  <si>
    <t>Печенье</t>
  </si>
  <si>
    <t>ИТОГО обед</t>
  </si>
  <si>
    <t>Напиток из шиповника</t>
  </si>
  <si>
    <t>ПОЛДНИК</t>
  </si>
  <si>
    <t>ИТОГО полдник</t>
  </si>
  <si>
    <t>Суфле из печени с рисом</t>
  </si>
  <si>
    <t>У Ж И Н</t>
  </si>
  <si>
    <t>Соус томатный</t>
  </si>
  <si>
    <t>Картофель отварной с луком</t>
  </si>
  <si>
    <t xml:space="preserve">Чай с сахаром </t>
  </si>
  <si>
    <t>ИТОГО ужин</t>
  </si>
  <si>
    <t>ВСЕГО за день</t>
  </si>
  <si>
    <t>ЧЕТВЕРГ 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</si>
</sst>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9"/>
      <color theme="1"/>
      <name val="Liberation Serif"/>
      <family val="1"/>
      <charset val="204"/>
    </font>
    <font>
      <b/>
      <sz val="8"/>
      <color theme="1"/>
      <name val="Liberation Serif"/>
      <family val="1"/>
      <charset val="204"/>
    </font>
    <font>
      <sz val="8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8"/>
      <name val="Liberation Serif"/>
      <family val="1"/>
      <charset val="204"/>
    </font>
    <font>
      <b/>
      <sz val="6"/>
      <color theme="1"/>
      <name val="Liberation Serif"/>
      <family val="1"/>
      <charset val="204"/>
    </font>
    <font>
      <sz val="9"/>
      <color theme="1"/>
      <name val="Liberation Serif"/>
      <family val="1"/>
      <charset val="204"/>
    </font>
    <font>
      <sz val="9"/>
      <color rgb="FF000000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b/>
      <sz val="8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textRotation="90" wrapText="1"/>
    </xf>
    <xf numFmtId="0" fontId="1" fillId="0" borderId="8" xfId="0" applyFont="1" applyBorder="1" applyAlignment="1">
      <alignment horizontal="center" textRotation="90" wrapText="1"/>
    </xf>
    <xf numFmtId="0" fontId="3" fillId="3" borderId="9" xfId="0" applyFont="1" applyFill="1" applyBorder="1"/>
    <xf numFmtId="0" fontId="2" fillId="0" borderId="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 textRotation="90"/>
    </xf>
    <xf numFmtId="0" fontId="3" fillId="0" borderId="9" xfId="0" applyFont="1" applyBorder="1"/>
    <xf numFmtId="0" fontId="4" fillId="2" borderId="5" xfId="0" applyFont="1" applyFill="1" applyBorder="1" applyAlignment="1">
      <alignment horizontal="center" vertical="center" textRotation="90"/>
    </xf>
    <xf numFmtId="0" fontId="1" fillId="0" borderId="5" xfId="0" applyFont="1" applyFill="1" applyBorder="1" applyAlignment="1">
      <alignment horizontal="center" vertical="center" textRotation="90"/>
    </xf>
    <xf numFmtId="0" fontId="5" fillId="3" borderId="9" xfId="0" applyFont="1" applyFill="1" applyBorder="1"/>
    <xf numFmtId="0" fontId="5" fillId="3" borderId="9" xfId="0" applyNumberFormat="1" applyFont="1" applyFill="1" applyBorder="1"/>
    <xf numFmtId="0" fontId="1" fillId="0" borderId="8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left"/>
    </xf>
    <xf numFmtId="0" fontId="2" fillId="3" borderId="9" xfId="0" applyFont="1" applyFill="1" applyBorder="1"/>
    <xf numFmtId="0" fontId="2" fillId="0" borderId="2" xfId="0" applyFont="1" applyBorder="1" applyAlignment="1">
      <alignment horizontal="left"/>
    </xf>
    <xf numFmtId="0" fontId="5" fillId="3" borderId="9" xfId="0" applyFont="1" applyFill="1" applyBorder="1" applyAlignment="1"/>
    <xf numFmtId="0" fontId="2" fillId="0" borderId="9" xfId="0" applyFont="1" applyBorder="1"/>
    <xf numFmtId="0" fontId="6" fillId="0" borderId="9" xfId="0" applyFont="1" applyBorder="1" applyAlignment="1">
      <alignment wrapText="1"/>
    </xf>
    <xf numFmtId="0" fontId="2" fillId="3" borderId="8" xfId="0" applyFont="1" applyFill="1" applyBorder="1" applyAlignment="1"/>
    <xf numFmtId="0" fontId="7" fillId="3" borderId="0" xfId="0" applyFont="1" applyFill="1" applyAlignment="1">
      <alignment wrapText="1"/>
    </xf>
    <xf numFmtId="0" fontId="8" fillId="3" borderId="0" xfId="0" applyFont="1" applyFill="1"/>
    <xf numFmtId="0" fontId="1" fillId="0" borderId="9" xfId="0" applyFont="1" applyBorder="1" applyAlignment="1">
      <alignment horizontal="center" vertical="center" textRotation="90"/>
    </xf>
    <xf numFmtId="0" fontId="3" fillId="3" borderId="9" xfId="0" applyFont="1" applyFill="1" applyBorder="1" applyAlignment="1">
      <alignment wrapText="1"/>
    </xf>
    <xf numFmtId="0" fontId="3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 textRotation="90"/>
    </xf>
    <xf numFmtId="0" fontId="2" fillId="0" borderId="9" xfId="0" applyFont="1" applyBorder="1" applyAlignment="1">
      <alignment textRotation="90" wrapText="1"/>
    </xf>
    <xf numFmtId="0" fontId="2" fillId="0" borderId="4" xfId="0" applyFont="1" applyBorder="1" applyAlignment="1">
      <alignment horizontal="left"/>
    </xf>
    <xf numFmtId="0" fontId="2" fillId="4" borderId="9" xfId="0" applyFont="1" applyFill="1" applyBorder="1"/>
    <xf numFmtId="0" fontId="9" fillId="0" borderId="1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/>
    </xf>
    <xf numFmtId="0" fontId="5" fillId="0" borderId="9" xfId="0" applyFont="1" applyFill="1" applyBorder="1" applyAlignment="1">
      <alignment wrapText="1"/>
    </xf>
    <xf numFmtId="0" fontId="3" fillId="0" borderId="9" xfId="0" applyFont="1" applyFill="1" applyBorder="1"/>
    <xf numFmtId="0" fontId="9" fillId="0" borderId="8" xfId="0" applyFont="1" applyBorder="1" applyAlignment="1">
      <alignment horizontal="center" vertical="center" textRotation="90"/>
    </xf>
    <xf numFmtId="0" fontId="10" fillId="5" borderId="9" xfId="0" applyFont="1" applyFill="1" applyBorder="1"/>
    <xf numFmtId="0" fontId="4" fillId="2" borderId="8" xfId="0" applyFont="1" applyFill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Z12" sqref="Z12"/>
    </sheetView>
  </sheetViews>
  <sheetFormatPr defaultRowHeight="15" x14ac:dyDescent="0.25"/>
  <sheetData>
    <row r="1" spans="1:14" x14ac:dyDescent="0.25">
      <c r="A1" s="59" t="s">
        <v>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</row>
    <row r="2" spans="1:14" x14ac:dyDescent="0.25">
      <c r="A2" s="1"/>
      <c r="C2" s="6" t="s">
        <v>0</v>
      </c>
      <c r="D2" s="54" t="s">
        <v>1</v>
      </c>
      <c r="E2" s="55"/>
      <c r="F2" s="7" t="s">
        <v>2</v>
      </c>
      <c r="G2" s="56"/>
      <c r="H2" s="56"/>
      <c r="I2" s="56"/>
      <c r="J2" s="56"/>
      <c r="K2" s="8"/>
      <c r="L2" s="57" t="s">
        <v>3</v>
      </c>
      <c r="M2" s="58"/>
      <c r="N2" s="62"/>
    </row>
    <row r="3" spans="1:14" x14ac:dyDescent="0.25">
      <c r="A3" s="4" t="s">
        <v>4</v>
      </c>
      <c r="B3" s="5" t="s">
        <v>5</v>
      </c>
      <c r="C3" s="6"/>
      <c r="D3" s="7"/>
      <c r="E3" s="8"/>
      <c r="F3" s="2" t="s">
        <v>6</v>
      </c>
      <c r="G3" s="3"/>
      <c r="H3" s="2" t="s">
        <v>7</v>
      </c>
      <c r="I3" s="3"/>
      <c r="J3" s="2" t="s">
        <v>8</v>
      </c>
      <c r="K3" s="3"/>
      <c r="L3" s="9"/>
      <c r="M3" s="10"/>
      <c r="N3" s="11" t="s">
        <v>9</v>
      </c>
    </row>
    <row r="4" spans="1:14" x14ac:dyDescent="0.25">
      <c r="A4" s="12"/>
      <c r="B4" s="13"/>
      <c r="C4" s="14"/>
      <c r="D4" s="15" t="s">
        <v>10</v>
      </c>
      <c r="E4" s="15" t="s">
        <v>11</v>
      </c>
      <c r="F4" s="15" t="s">
        <v>10</v>
      </c>
      <c r="G4" s="15" t="s">
        <v>11</v>
      </c>
      <c r="H4" s="15" t="s">
        <v>10</v>
      </c>
      <c r="I4" s="15" t="s">
        <v>11</v>
      </c>
      <c r="J4" s="15" t="s">
        <v>10</v>
      </c>
      <c r="K4" s="15" t="s">
        <v>11</v>
      </c>
      <c r="L4" s="15" t="s">
        <v>10</v>
      </c>
      <c r="M4" s="15" t="s">
        <v>11</v>
      </c>
      <c r="N4" s="16"/>
    </row>
    <row r="5" spans="1:14" x14ac:dyDescent="0.25">
      <c r="A5" s="17"/>
      <c r="B5" s="18"/>
      <c r="C5" s="19" t="s">
        <v>12</v>
      </c>
      <c r="D5" s="19">
        <v>150</v>
      </c>
      <c r="E5" s="19">
        <v>200</v>
      </c>
      <c r="F5" s="19">
        <v>5.5179999999999998</v>
      </c>
      <c r="G5" s="19">
        <v>5.85</v>
      </c>
      <c r="H5" s="19">
        <v>6.5149999999999997</v>
      </c>
      <c r="I5" s="19">
        <v>6.32</v>
      </c>
      <c r="J5" s="19">
        <v>22.327999999999999</v>
      </c>
      <c r="K5" s="19">
        <v>23.98</v>
      </c>
      <c r="L5" s="19">
        <v>169.43</v>
      </c>
      <c r="M5" s="19">
        <v>184.1</v>
      </c>
      <c r="N5" s="20"/>
    </row>
    <row r="6" spans="1:14" x14ac:dyDescent="0.25">
      <c r="A6" s="21" t="s">
        <v>13</v>
      </c>
      <c r="B6" s="22" t="s">
        <v>14</v>
      </c>
      <c r="C6" s="19" t="s">
        <v>15</v>
      </c>
      <c r="D6" s="19">
        <v>150</v>
      </c>
      <c r="E6" s="19">
        <v>200</v>
      </c>
      <c r="F6" s="19">
        <v>3.6019999999999999</v>
      </c>
      <c r="G6" s="19">
        <v>4.4039999999999999</v>
      </c>
      <c r="H6" s="19">
        <v>4.0149999999999997</v>
      </c>
      <c r="I6" s="19">
        <v>4.83</v>
      </c>
      <c r="J6" s="19">
        <v>5.9189999999999996</v>
      </c>
      <c r="K6" s="19">
        <v>50.112000000000002</v>
      </c>
      <c r="L6" s="19">
        <v>73.099999999999994</v>
      </c>
      <c r="M6" s="19">
        <v>137.41999999999999</v>
      </c>
      <c r="N6" s="23"/>
    </row>
    <row r="7" spans="1:14" x14ac:dyDescent="0.25">
      <c r="A7" s="24"/>
      <c r="B7" s="25"/>
      <c r="C7" s="26" t="s">
        <v>16</v>
      </c>
      <c r="D7" s="27">
        <v>3</v>
      </c>
      <c r="E7" s="26">
        <v>5</v>
      </c>
      <c r="F7" s="26">
        <v>2.4E-2</v>
      </c>
      <c r="G7" s="26">
        <v>0.04</v>
      </c>
      <c r="H7" s="26">
        <v>2.1749999999999998</v>
      </c>
      <c r="I7" s="26">
        <v>3.625</v>
      </c>
      <c r="J7" s="26">
        <v>0.04</v>
      </c>
      <c r="K7" s="26">
        <v>6.7000000000000004E-2</v>
      </c>
      <c r="L7" s="19">
        <v>19.8</v>
      </c>
      <c r="M7" s="19">
        <v>33</v>
      </c>
      <c r="N7" s="23"/>
    </row>
    <row r="8" spans="1:14" x14ac:dyDescent="0.25">
      <c r="A8" s="24"/>
      <c r="B8" s="25"/>
      <c r="C8" s="19" t="s">
        <v>17</v>
      </c>
      <c r="D8" s="19">
        <v>20</v>
      </c>
      <c r="E8" s="19">
        <v>30</v>
      </c>
      <c r="F8" s="19">
        <v>1.5</v>
      </c>
      <c r="G8" s="19">
        <v>2.25</v>
      </c>
      <c r="H8" s="19">
        <v>0.57999999999999996</v>
      </c>
      <c r="I8" s="19">
        <v>0.77</v>
      </c>
      <c r="J8" s="19">
        <v>10.103999999999999</v>
      </c>
      <c r="K8" s="19">
        <v>15.156000000000001</v>
      </c>
      <c r="L8" s="19">
        <v>52.6</v>
      </c>
      <c r="M8" s="19">
        <v>78.900000000000006</v>
      </c>
      <c r="N8" s="23"/>
    </row>
    <row r="9" spans="1:14" x14ac:dyDescent="0.25">
      <c r="A9" s="24"/>
      <c r="B9" s="28"/>
      <c r="C9" s="29"/>
      <c r="D9" s="30">
        <f t="shared" ref="D9:M9" si="0">SUM(D5:D8)</f>
        <v>323</v>
      </c>
      <c r="E9" s="30">
        <f t="shared" si="0"/>
        <v>435</v>
      </c>
      <c r="F9" s="30">
        <f t="shared" si="0"/>
        <v>10.643999999999998</v>
      </c>
      <c r="G9" s="30">
        <f t="shared" si="0"/>
        <v>12.543999999999999</v>
      </c>
      <c r="H9" s="30">
        <f t="shared" si="0"/>
        <v>13.284999999999998</v>
      </c>
      <c r="I9" s="30">
        <f t="shared" si="0"/>
        <v>15.545</v>
      </c>
      <c r="J9" s="30">
        <f t="shared" si="0"/>
        <v>38.390999999999998</v>
      </c>
      <c r="K9" s="30">
        <f t="shared" si="0"/>
        <v>89.314999999999998</v>
      </c>
      <c r="L9" s="30">
        <f t="shared" si="0"/>
        <v>314.93</v>
      </c>
      <c r="M9" s="30">
        <f t="shared" si="0"/>
        <v>433.41999999999996</v>
      </c>
      <c r="N9" s="23"/>
    </row>
    <row r="10" spans="1:14" x14ac:dyDescent="0.25">
      <c r="A10" s="24"/>
      <c r="B10" s="31" t="s">
        <v>18</v>
      </c>
      <c r="C10" s="26" t="s">
        <v>19</v>
      </c>
      <c r="D10" s="32">
        <v>108</v>
      </c>
      <c r="E10" s="26">
        <v>114</v>
      </c>
      <c r="F10" s="26">
        <f>0.4*108/100</f>
        <v>0.43200000000000005</v>
      </c>
      <c r="G10" s="26">
        <f>0.4*114/100</f>
        <v>0.45600000000000002</v>
      </c>
      <c r="H10" s="26">
        <v>0.43200000000000005</v>
      </c>
      <c r="I10" s="26">
        <v>0.45600000000000002</v>
      </c>
      <c r="J10" s="26">
        <f>9.8*108/100</f>
        <v>10.584000000000001</v>
      </c>
      <c r="K10" s="26">
        <f>9.8*114/100</f>
        <v>11.172000000000001</v>
      </c>
      <c r="L10" s="26">
        <f>45*108/100</f>
        <v>48.6</v>
      </c>
      <c r="M10" s="26">
        <f>45*114/100</f>
        <v>51.3</v>
      </c>
      <c r="N10" s="33"/>
    </row>
    <row r="11" spans="1:14" ht="18" x14ac:dyDescent="0.25">
      <c r="A11" s="24"/>
      <c r="B11" s="34" t="s">
        <v>20</v>
      </c>
      <c r="C11" s="29"/>
      <c r="D11" s="35">
        <f>SUM(D10)</f>
        <v>108</v>
      </c>
      <c r="E11" s="35">
        <f t="shared" ref="E11:M11" si="1">SUM(E10)</f>
        <v>114</v>
      </c>
      <c r="F11" s="35">
        <f t="shared" si="1"/>
        <v>0.43200000000000005</v>
      </c>
      <c r="G11" s="35">
        <f t="shared" si="1"/>
        <v>0.45600000000000002</v>
      </c>
      <c r="H11" s="35">
        <f t="shared" si="1"/>
        <v>0.43200000000000005</v>
      </c>
      <c r="I11" s="35">
        <f t="shared" si="1"/>
        <v>0.45600000000000002</v>
      </c>
      <c r="J11" s="35">
        <f t="shared" si="1"/>
        <v>10.584000000000001</v>
      </c>
      <c r="K11" s="35">
        <f t="shared" si="1"/>
        <v>11.172000000000001</v>
      </c>
      <c r="L11" s="35">
        <f t="shared" si="1"/>
        <v>48.6</v>
      </c>
      <c r="M11" s="35">
        <f t="shared" si="1"/>
        <v>51.3</v>
      </c>
      <c r="N11" s="23"/>
    </row>
    <row r="12" spans="1:14" ht="72.75" x14ac:dyDescent="0.25">
      <c r="A12" s="24"/>
      <c r="B12" s="31" t="s">
        <v>21</v>
      </c>
      <c r="C12" s="36" t="s">
        <v>22</v>
      </c>
      <c r="D12" s="19">
        <v>150</v>
      </c>
      <c r="E12" s="19">
        <v>200</v>
      </c>
      <c r="F12" s="37">
        <v>4.0285000000000002</v>
      </c>
      <c r="G12" s="19">
        <v>4.2050000000000001</v>
      </c>
      <c r="H12" s="37">
        <v>5.1790000000000003</v>
      </c>
      <c r="I12" s="19">
        <v>6.0039999999999996</v>
      </c>
      <c r="J12" s="37">
        <v>5.827</v>
      </c>
      <c r="K12" s="19">
        <v>7.0149999999999997</v>
      </c>
      <c r="L12" s="37">
        <v>84.1905</v>
      </c>
      <c r="M12" s="19">
        <v>96.857500000000002</v>
      </c>
      <c r="N12" s="33"/>
    </row>
    <row r="13" spans="1:14" ht="23.25" x14ac:dyDescent="0.25">
      <c r="A13" s="24"/>
      <c r="B13" s="38" t="s">
        <v>23</v>
      </c>
      <c r="C13" s="39" t="s">
        <v>24</v>
      </c>
      <c r="D13" s="19">
        <v>60</v>
      </c>
      <c r="E13" s="19">
        <v>70</v>
      </c>
      <c r="F13" s="19">
        <v>7.9320000000000004</v>
      </c>
      <c r="G13" s="19">
        <v>10.026</v>
      </c>
      <c r="H13" s="19">
        <v>7.673</v>
      </c>
      <c r="I13" s="19">
        <v>8.8019999999999996</v>
      </c>
      <c r="J13" s="19">
        <v>9.1440000000000001</v>
      </c>
      <c r="K13" s="19">
        <v>9.0459999999999994</v>
      </c>
      <c r="L13" s="19">
        <v>135.12</v>
      </c>
      <c r="M13" s="19">
        <v>156.12</v>
      </c>
      <c r="N13" s="23"/>
    </row>
    <row r="14" spans="1:14" x14ac:dyDescent="0.25">
      <c r="A14" s="24"/>
      <c r="B14" s="38"/>
      <c r="C14" s="19" t="s">
        <v>25</v>
      </c>
      <c r="D14" s="19">
        <v>80</v>
      </c>
      <c r="E14" s="19">
        <v>100</v>
      </c>
      <c r="F14" s="19">
        <v>3.8119999999999998</v>
      </c>
      <c r="G14" s="19">
        <v>4.7649999999999997</v>
      </c>
      <c r="H14" s="19">
        <v>3.89</v>
      </c>
      <c r="I14" s="19">
        <v>4.8624999999999998</v>
      </c>
      <c r="J14" s="19">
        <v>18.683</v>
      </c>
      <c r="K14" s="19">
        <v>23.358000000000001</v>
      </c>
      <c r="L14" s="19">
        <v>126.94</v>
      </c>
      <c r="M14" s="19">
        <v>158.67500000000001</v>
      </c>
      <c r="N14" s="23"/>
    </row>
    <row r="15" spans="1:14" x14ac:dyDescent="0.25">
      <c r="A15" s="24"/>
      <c r="B15" s="3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3"/>
    </row>
    <row r="16" spans="1:14" x14ac:dyDescent="0.25">
      <c r="A16" s="24"/>
      <c r="B16" s="38"/>
      <c r="C16" s="19" t="s">
        <v>26</v>
      </c>
      <c r="D16" s="19">
        <v>30</v>
      </c>
      <c r="E16" s="19">
        <v>50</v>
      </c>
      <c r="F16" s="19">
        <v>1.1459999999999999</v>
      </c>
      <c r="G16" s="19">
        <v>1.732</v>
      </c>
      <c r="H16" s="19">
        <v>2.528</v>
      </c>
      <c r="I16" s="19">
        <v>2.9820000000000002</v>
      </c>
      <c r="J16" s="19">
        <v>2.956</v>
      </c>
      <c r="K16" s="19">
        <v>4.51</v>
      </c>
      <c r="L16" s="19">
        <v>39.04</v>
      </c>
      <c r="M16" s="19">
        <v>55</v>
      </c>
      <c r="N16" s="23"/>
    </row>
    <row r="17" spans="1:14" ht="33.75" x14ac:dyDescent="0.25">
      <c r="A17" s="24"/>
      <c r="B17" s="38"/>
      <c r="C17" s="40" t="s">
        <v>27</v>
      </c>
      <c r="D17" s="41">
        <v>150</v>
      </c>
      <c r="E17" s="19">
        <v>200</v>
      </c>
      <c r="F17" s="19">
        <v>0.32100000000000001</v>
      </c>
      <c r="G17" s="19">
        <v>0.38400000000000001</v>
      </c>
      <c r="H17" s="19">
        <v>0</v>
      </c>
      <c r="I17" s="19">
        <v>0</v>
      </c>
      <c r="J17" s="19">
        <v>15.21</v>
      </c>
      <c r="K17" s="19">
        <v>23.13</v>
      </c>
      <c r="L17" s="19">
        <v>59.61</v>
      </c>
      <c r="M17" s="19">
        <v>88.86</v>
      </c>
      <c r="N17" s="23"/>
    </row>
    <row r="18" spans="1:14" x14ac:dyDescent="0.25">
      <c r="A18" s="24"/>
      <c r="B18" s="38"/>
      <c r="C18" s="19" t="s">
        <v>28</v>
      </c>
      <c r="D18" s="19">
        <v>20</v>
      </c>
      <c r="E18" s="19">
        <v>30</v>
      </c>
      <c r="F18" s="19">
        <v>1.64</v>
      </c>
      <c r="G18" s="19">
        <v>2.46</v>
      </c>
      <c r="H18" s="19">
        <v>0.23200000000000001</v>
      </c>
      <c r="I18" s="19">
        <v>0.34799999999999998</v>
      </c>
      <c r="J18" s="19">
        <v>9.5559999999999992</v>
      </c>
      <c r="K18" s="19">
        <v>14.334</v>
      </c>
      <c r="L18" s="19">
        <v>47.8</v>
      </c>
      <c r="M18" s="19">
        <v>71.7</v>
      </c>
      <c r="N18" s="23"/>
    </row>
    <row r="19" spans="1:14" x14ac:dyDescent="0.25">
      <c r="A19" s="24"/>
      <c r="B19" s="38"/>
      <c r="C19" s="19" t="s">
        <v>29</v>
      </c>
      <c r="D19" s="19">
        <v>40</v>
      </c>
      <c r="E19" s="19">
        <v>50</v>
      </c>
      <c r="F19" s="19">
        <v>2.8079999999999998</v>
      </c>
      <c r="G19" s="19">
        <v>3.51</v>
      </c>
      <c r="H19" s="19">
        <v>0.436</v>
      </c>
      <c r="I19" s="19">
        <v>0.54500000000000004</v>
      </c>
      <c r="J19" s="19">
        <v>18.52</v>
      </c>
      <c r="K19" s="19">
        <v>23.15</v>
      </c>
      <c r="L19" s="19">
        <v>86.4</v>
      </c>
      <c r="M19" s="19">
        <v>108</v>
      </c>
      <c r="N19" s="23"/>
    </row>
    <row r="20" spans="1:14" x14ac:dyDescent="0.25">
      <c r="A20" s="24"/>
      <c r="B20" s="38"/>
      <c r="C20" s="42"/>
      <c r="D20" s="30">
        <f t="shared" ref="D20:M20" si="2">SUM(D12:D19)</f>
        <v>530</v>
      </c>
      <c r="E20" s="30">
        <f t="shared" si="2"/>
        <v>700</v>
      </c>
      <c r="F20" s="30">
        <f t="shared" si="2"/>
        <v>21.6875</v>
      </c>
      <c r="G20" s="30">
        <f t="shared" si="2"/>
        <v>27.082000000000001</v>
      </c>
      <c r="H20" s="30">
        <f t="shared" si="2"/>
        <v>19.937999999999999</v>
      </c>
      <c r="I20" s="30">
        <f t="shared" si="2"/>
        <v>23.543499999999998</v>
      </c>
      <c r="J20" s="30">
        <f t="shared" si="2"/>
        <v>79.896000000000001</v>
      </c>
      <c r="K20" s="30">
        <f t="shared" si="2"/>
        <v>104.54300000000001</v>
      </c>
      <c r="L20" s="30">
        <f t="shared" si="2"/>
        <v>579.10050000000001</v>
      </c>
      <c r="M20" s="30">
        <f t="shared" si="2"/>
        <v>735.21250000000009</v>
      </c>
      <c r="N20" s="23"/>
    </row>
    <row r="21" spans="1:14" x14ac:dyDescent="0.25">
      <c r="A21" s="24"/>
      <c r="B21" s="43"/>
      <c r="C21" s="26" t="s">
        <v>30</v>
      </c>
      <c r="D21" s="26">
        <v>20</v>
      </c>
      <c r="E21" s="26">
        <v>20</v>
      </c>
      <c r="F21" s="26">
        <v>1.5</v>
      </c>
      <c r="G21" s="26">
        <v>1.5</v>
      </c>
      <c r="H21" s="26">
        <v>1.96</v>
      </c>
      <c r="I21" s="26">
        <v>1.96</v>
      </c>
      <c r="J21" s="26">
        <v>14.88</v>
      </c>
      <c r="K21" s="26">
        <v>14.88</v>
      </c>
      <c r="L21" s="26">
        <v>83.4</v>
      </c>
      <c r="M21" s="26">
        <v>125.1</v>
      </c>
      <c r="N21" s="23"/>
    </row>
    <row r="22" spans="1:14" x14ac:dyDescent="0.25">
      <c r="A22" s="24"/>
      <c r="B22" s="31" t="s">
        <v>31</v>
      </c>
      <c r="C22" s="26" t="s">
        <v>32</v>
      </c>
      <c r="D22" s="26">
        <v>150</v>
      </c>
      <c r="E22" s="26">
        <v>200</v>
      </c>
      <c r="F22" s="26">
        <v>0.08</v>
      </c>
      <c r="G22" s="26">
        <v>0.08</v>
      </c>
      <c r="H22" s="26">
        <v>0</v>
      </c>
      <c r="I22" s="26">
        <v>0</v>
      </c>
      <c r="J22" s="26">
        <v>18.239999999999998</v>
      </c>
      <c r="K22" s="26">
        <v>23.23</v>
      </c>
      <c r="L22" s="26">
        <v>69.78</v>
      </c>
      <c r="M22" s="26">
        <v>88.48</v>
      </c>
      <c r="N22" s="33"/>
    </row>
    <row r="23" spans="1:14" ht="24.75" x14ac:dyDescent="0.25">
      <c r="A23" s="24"/>
      <c r="B23" s="44" t="s">
        <v>33</v>
      </c>
      <c r="C23" s="45"/>
      <c r="D23" s="46">
        <f t="shared" ref="D23:L23" si="3">SUM(D21:D22)</f>
        <v>170</v>
      </c>
      <c r="E23" s="46">
        <f t="shared" si="3"/>
        <v>220</v>
      </c>
      <c r="F23" s="46">
        <f t="shared" si="3"/>
        <v>1.58</v>
      </c>
      <c r="G23" s="46">
        <f t="shared" si="3"/>
        <v>1.58</v>
      </c>
      <c r="H23" s="46">
        <f t="shared" si="3"/>
        <v>1.96</v>
      </c>
      <c r="I23" s="46">
        <f t="shared" si="3"/>
        <v>1.96</v>
      </c>
      <c r="J23" s="46">
        <f t="shared" si="3"/>
        <v>33.119999999999997</v>
      </c>
      <c r="K23" s="46">
        <f t="shared" si="3"/>
        <v>38.11</v>
      </c>
      <c r="L23" s="46">
        <f t="shared" si="3"/>
        <v>153.18</v>
      </c>
      <c r="M23" s="46">
        <f>SUM(M21:M22)</f>
        <v>213.57999999999998</v>
      </c>
      <c r="N23" s="23"/>
    </row>
    <row r="24" spans="1:14" x14ac:dyDescent="0.25">
      <c r="A24" s="24"/>
      <c r="B24" s="31" t="s">
        <v>34</v>
      </c>
      <c r="C24" s="23" t="s">
        <v>35</v>
      </c>
      <c r="D24" s="23">
        <v>75</v>
      </c>
      <c r="E24" s="23">
        <v>95</v>
      </c>
      <c r="F24" s="23">
        <v>6.2</v>
      </c>
      <c r="G24" s="23">
        <v>7.85</v>
      </c>
      <c r="H24" s="23">
        <v>36.1</v>
      </c>
      <c r="I24" s="23">
        <v>45.7</v>
      </c>
      <c r="J24" s="23">
        <v>8.1</v>
      </c>
      <c r="K24" s="23">
        <v>10.26</v>
      </c>
      <c r="L24" s="23">
        <v>126.12</v>
      </c>
      <c r="M24" s="23">
        <v>159.69999999999999</v>
      </c>
      <c r="N24" s="33"/>
    </row>
    <row r="25" spans="1:14" x14ac:dyDescent="0.25">
      <c r="A25" s="24"/>
      <c r="B25" s="47" t="s">
        <v>36</v>
      </c>
      <c r="C25" s="23" t="s">
        <v>37</v>
      </c>
      <c r="D25" s="23">
        <v>30</v>
      </c>
      <c r="E25" s="23">
        <v>50</v>
      </c>
      <c r="F25" s="23">
        <v>0.48399999999999999</v>
      </c>
      <c r="G25" s="23">
        <v>0.80600000000000005</v>
      </c>
      <c r="H25" s="23">
        <v>1.1599999999999999</v>
      </c>
      <c r="I25" s="23">
        <v>1.9330000000000001</v>
      </c>
      <c r="J25" s="23">
        <v>1.6279999999999999</v>
      </c>
      <c r="K25" s="23">
        <v>2.7130000000000001</v>
      </c>
      <c r="L25" s="23">
        <v>20.9</v>
      </c>
      <c r="M25" s="23">
        <v>34.83</v>
      </c>
      <c r="N25" s="23"/>
    </row>
    <row r="26" spans="1:14" ht="34.5" x14ac:dyDescent="0.25">
      <c r="A26" s="24"/>
      <c r="B26" s="48"/>
      <c r="C26" s="49" t="s">
        <v>38</v>
      </c>
      <c r="D26" s="50">
        <v>80</v>
      </c>
      <c r="E26" s="50">
        <v>100</v>
      </c>
      <c r="F26" s="50">
        <v>2.9329999999999998</v>
      </c>
      <c r="G26" s="50">
        <v>4.1399999999999997</v>
      </c>
      <c r="H26" s="50">
        <v>5.9710000000000001</v>
      </c>
      <c r="I26" s="50">
        <f>0.764+3.625+4.995</f>
        <v>9.3840000000000003</v>
      </c>
      <c r="J26" s="50">
        <v>11.922000000000001</v>
      </c>
      <c r="K26" s="50">
        <f>31.1+0.067+1.82</f>
        <v>32.987000000000002</v>
      </c>
      <c r="L26" s="50">
        <v>113.03</v>
      </c>
      <c r="M26" s="23">
        <v>68.319999999999993</v>
      </c>
      <c r="N26" s="23"/>
    </row>
    <row r="27" spans="1:14" x14ac:dyDescent="0.25">
      <c r="A27" s="24"/>
      <c r="B27" s="48"/>
      <c r="C27" s="23" t="s">
        <v>39</v>
      </c>
      <c r="D27" s="23">
        <v>150</v>
      </c>
      <c r="E27" s="23">
        <v>200</v>
      </c>
      <c r="F27" s="23">
        <v>0.06</v>
      </c>
      <c r="G27" s="23">
        <v>0.06</v>
      </c>
      <c r="H27" s="23">
        <v>1.4999999999999999E-2</v>
      </c>
      <c r="I27" s="23">
        <v>1.4999999999999999E-2</v>
      </c>
      <c r="J27" s="19">
        <v>7.9960000000000004</v>
      </c>
      <c r="K27" s="19">
        <f>0.012+7.984</f>
        <v>7.9959999999999996</v>
      </c>
      <c r="L27" s="19">
        <v>31.138000000000002</v>
      </c>
      <c r="M27" s="19">
        <v>41.517000000000003</v>
      </c>
      <c r="N27" s="23"/>
    </row>
    <row r="28" spans="1:14" x14ac:dyDescent="0.25">
      <c r="A28" s="24"/>
      <c r="B28" s="48"/>
      <c r="C28" s="23" t="s">
        <v>28</v>
      </c>
      <c r="D28" s="23">
        <v>20</v>
      </c>
      <c r="E28" s="23">
        <v>20</v>
      </c>
      <c r="F28" s="23">
        <v>1.64</v>
      </c>
      <c r="G28" s="23">
        <v>1.64</v>
      </c>
      <c r="H28" s="23">
        <v>0.23200000000000001</v>
      </c>
      <c r="I28" s="23">
        <v>0.23200000000000001</v>
      </c>
      <c r="J28" s="23">
        <v>9.5559999999999992</v>
      </c>
      <c r="K28" s="23">
        <v>9.5559999999999992</v>
      </c>
      <c r="L28" s="23">
        <v>47.8</v>
      </c>
      <c r="M28" s="23">
        <v>47.8</v>
      </c>
      <c r="N28" s="23"/>
    </row>
    <row r="29" spans="1:14" x14ac:dyDescent="0.25">
      <c r="A29" s="24"/>
      <c r="B29" s="51"/>
      <c r="C29" s="45"/>
      <c r="D29" s="33">
        <f t="shared" ref="D29:M29" si="4">SUM(D24:D28)</f>
        <v>355</v>
      </c>
      <c r="E29" s="33">
        <f t="shared" si="4"/>
        <v>465</v>
      </c>
      <c r="F29" s="33">
        <f t="shared" si="4"/>
        <v>11.317000000000002</v>
      </c>
      <c r="G29" s="33">
        <f t="shared" si="4"/>
        <v>14.496</v>
      </c>
      <c r="H29" s="33">
        <f t="shared" si="4"/>
        <v>43.477999999999994</v>
      </c>
      <c r="I29" s="33">
        <f t="shared" si="4"/>
        <v>57.264000000000003</v>
      </c>
      <c r="J29" s="33">
        <f t="shared" si="4"/>
        <v>39.201999999999998</v>
      </c>
      <c r="K29" s="33">
        <f t="shared" si="4"/>
        <v>63.512</v>
      </c>
      <c r="L29" s="33">
        <f t="shared" si="4"/>
        <v>338.988</v>
      </c>
      <c r="M29" s="33">
        <f t="shared" si="4"/>
        <v>352.16699999999997</v>
      </c>
      <c r="N29" s="23"/>
    </row>
    <row r="30" spans="1:14" x14ac:dyDescent="0.25">
      <c r="A30" s="24"/>
      <c r="B30" s="31" t="s">
        <v>40</v>
      </c>
      <c r="C30" s="45"/>
      <c r="D30" s="52">
        <f t="shared" ref="D30:M30" si="5">D9+D11+D20+D23+D29</f>
        <v>1486</v>
      </c>
      <c r="E30" s="52">
        <f t="shared" si="5"/>
        <v>1934</v>
      </c>
      <c r="F30" s="52">
        <f t="shared" si="5"/>
        <v>45.660499999999999</v>
      </c>
      <c r="G30" s="52">
        <f t="shared" si="5"/>
        <v>56.158000000000001</v>
      </c>
      <c r="H30" s="52">
        <f t="shared" si="5"/>
        <v>79.092999999999989</v>
      </c>
      <c r="I30" s="52">
        <f t="shared" si="5"/>
        <v>98.768500000000003</v>
      </c>
      <c r="J30" s="52">
        <f t="shared" si="5"/>
        <v>201.19300000000001</v>
      </c>
      <c r="K30" s="52">
        <f t="shared" si="5"/>
        <v>306.65199999999999</v>
      </c>
      <c r="L30" s="52">
        <f t="shared" si="5"/>
        <v>1434.7985000000001</v>
      </c>
      <c r="M30" s="52">
        <f t="shared" si="5"/>
        <v>1785.6795</v>
      </c>
      <c r="N30" s="33"/>
    </row>
    <row r="31" spans="1:14" x14ac:dyDescent="0.25">
      <c r="A31" s="53"/>
      <c r="B31" s="31" t="s">
        <v>41</v>
      </c>
      <c r="C31" s="63"/>
      <c r="D31" s="64"/>
      <c r="E31" s="64"/>
      <c r="F31" s="64"/>
      <c r="G31" s="64"/>
      <c r="H31" s="64"/>
      <c r="I31" s="64"/>
      <c r="J31" s="64"/>
      <c r="K31" s="64"/>
      <c r="L31" s="64"/>
      <c r="M31" s="65"/>
      <c r="N31" s="33"/>
    </row>
  </sheetData>
  <mergeCells count="15">
    <mergeCell ref="N3:N5"/>
    <mergeCell ref="A6:A31"/>
    <mergeCell ref="B6:B9"/>
    <mergeCell ref="B13:B20"/>
    <mergeCell ref="B25:B29"/>
    <mergeCell ref="A1:N1"/>
    <mergeCell ref="C2:C4"/>
    <mergeCell ref="D2:E3"/>
    <mergeCell ref="F2:K2"/>
    <mergeCell ref="L2:M3"/>
    <mergeCell ref="A3:A5"/>
    <mergeCell ref="B3:B5"/>
    <mergeCell ref="F3:G3"/>
    <mergeCell ref="H3:I3"/>
    <mergeCell ref="J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2026-04-27T11:02:45Z</dcterms:modified>
</cp:coreProperties>
</file>